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Apostas" state="visible" r:id="rId4"/>
    <sheet sheetId="2" name="Resumo" state="visible" r:id="rId5"/>
    <sheet sheetId="3" name="Como usar" state="visible" r:id="rId6"/>
  </sheets>
  <calcPr calcId="171027"/>
</workbook>
</file>

<file path=xl/sharedStrings.xml><?xml version="1.0" encoding="utf-8"?>
<sst xmlns="http://schemas.openxmlformats.org/spreadsheetml/2006/main" count="106" uniqueCount="93">
  <si>
    <t>Data</t>
  </si>
  <si>
    <t>Casa</t>
  </si>
  <si>
    <t>Esporte</t>
  </si>
  <si>
    <t>Liga</t>
  </si>
  <si>
    <t>Evento</t>
  </si>
  <si>
    <t>Mercado</t>
  </si>
  <si>
    <t>Odd</t>
  </si>
  <si>
    <t>Stake</t>
  </si>
  <si>
    <t>Status</t>
  </si>
  <si>
    <t>Lucro</t>
  </si>
  <si>
    <t>Tipster</t>
  </si>
  <si>
    <t>Notas</t>
  </si>
  <si>
    <t>Cashout recebido</t>
  </si>
  <si>
    <t>Bet365</t>
  </si>
  <si>
    <t>Futebol</t>
  </si>
  <si>
    <t>Brasileirão</t>
  </si>
  <si>
    <t>Flamengo x Palmeiras</t>
  </si>
  <si>
    <t>Vitória do mandante</t>
  </si>
  <si>
    <t>green</t>
  </si>
  <si>
    <t>Exemplo: apague estas 4 linhas</t>
  </si>
  <si>
    <t>Betano</t>
  </si>
  <si>
    <t>Premier League</t>
  </si>
  <si>
    <t>Arsenal x Chelsea</t>
  </si>
  <si>
    <t>Ambas marcam</t>
  </si>
  <si>
    <t>red</t>
  </si>
  <si>
    <t>Tênis</t>
  </si>
  <si>
    <t>ATP</t>
  </si>
  <si>
    <t>Alcaraz x Sinner</t>
  </si>
  <si>
    <t>Vencedor</t>
  </si>
  <si>
    <t>cashout</t>
  </si>
  <si>
    <t>Cashout: preencha a coluna M</t>
  </si>
  <si>
    <t>Superbet</t>
  </si>
  <si>
    <t>Basquete</t>
  </si>
  <si>
    <t>NBA</t>
  </si>
  <si>
    <t>Lakers x Celtics</t>
  </si>
  <si>
    <t>Mais de 220,5 pontos</t>
  </si>
  <si>
    <t>aberta</t>
  </si>
  <si>
    <t>Resumo da banca</t>
  </si>
  <si>
    <t>Preencha só a banca inicial. O resto calcula sozinho com a aba Apostas.</t>
  </si>
  <si>
    <t>Banca inicial (R$)</t>
  </si>
  <si>
    <t>Banca atual (R$)</t>
  </si>
  <si>
    <t>Total apostado em apostas resolvidas (R$)</t>
  </si>
  <si>
    <t>Lucro (R$)</t>
  </si>
  <si>
    <t>ROI</t>
  </si>
  <si>
    <t>Crescimento da banca</t>
  </si>
  <si>
    <t>Apostas registradas</t>
  </si>
  <si>
    <t>Greens</t>
  </si>
  <si>
    <t>Reds</t>
  </si>
  <si>
    <t>Taxa de acerto</t>
  </si>
  <si>
    <t>Odd média (green e red)</t>
  </si>
  <si>
    <t>Em aberto agora (R$)</t>
  </si>
  <si>
    <t>Por casa (troque os nomes pelas suas casas)</t>
  </si>
  <si>
    <t>Apostas</t>
  </si>
  <si>
    <t>Apostado (R$)</t>
  </si>
  <si>
    <t>Sportingbet</t>
  </si>
  <si>
    <t>KTO</t>
  </si>
  <si>
    <t>Estrela Bet</t>
  </si>
  <si>
    <t>Novibet</t>
  </si>
  <si>
    <t>Betfair</t>
  </si>
  <si>
    <t>Por mês</t>
  </si>
  <si>
    <t>Ano:</t>
  </si>
  <si>
    <t>Mês</t>
  </si>
  <si>
    <t>Banca no fim (R$)</t>
  </si>
  <si>
    <t>ROI do 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</si>
  <si>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</si>
  <si>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</si>
  <si>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</si>
  <si>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</si>
  <si>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</si>
  <si>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</si>
  <si>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</si>
  <si>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</si>
  <si>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</si>
  <si>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</si>
  <si>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</si>
  <si>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</si>
  <si>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Planilha de apostas esportivas — BetAudit</t>
  </si>
  <si>
    <t>Grátis para usar e compartilhar. Funciona no Excel e no Google Planilhas.</t>
  </si>
  <si>
    <t/>
  </si>
  <si>
    <t>1. Na aba Apostas, apague as 4 linhas de exemplo e registre cada aposta numa linha.</t>
  </si>
  <si>
    <t>2. Status: aberta, green, red, anulada ou cashout. O lucro de cada linha é calculado sozinho.</t>
  </si>
  <si>
    <t>3. Cashout: marque o status cashout e escreva na coluna M quanto a casa pagou.</t>
  </si>
  <si>
    <t>4. Na aba Resumo, preencha a banca inicial (célula amarela). Banca atual, ROI, taxa de acerto, resultado por casa e por mês aparecem na hora.</t>
  </si>
  <si>
    <t>5. Use vírgula nos números, como em 1,85 e 50,00.</t>
  </si>
  <si>
    <t>Glossário rápido</t>
  </si>
  <si>
    <t>Stake: quanto você apostou. Odd: a cotação decimal da aposta.</t>
  </si>
  <si>
    <t>ROI: lucro dividido pelo total apostado. ROI de 5% = R$ 5 de lucro a cada R$ 100 apostados.</t>
  </si>
  <si>
    <t>Taxa de acerto: greens divididos por greens + reds. Sozinha não diz se você lucra: depende da odd.</t>
  </si>
  <si>
    <t>Quando a planilha ficar grande demais</t>
  </si>
  <si>
    <t>O BetAudit importa esta planilha do jeito que ela está e faz o resto: gráficos da banca, relatórios por casa, esporte, mercado e tipster, e registro pelo celular.</t>
  </si>
  <si>
    <t>Na aba Apostas: Arquivo &gt; Salvar como &gt; CSV (separado por vírgulas ou ponto e vírgula). Depois, no BetAudit, Importar CSV.</t>
  </si>
  <si>
    <t>Criar conta grátis e importar: betaudit.com.br/cadastro</t>
  </si>
  <si>
    <t>Jogo responsável: aposta não é investimento nem fonte de renda. Defina um limite e respeite. Proibido para menores de 18 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</si>
</sst>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%"/>
  </numFmts>
  <fonts count="8" x14ac:knownFonts="1">
    <font>
      <color theme="1"/>
      <family val="2"/>
      <scheme val="minor"/>
      <sz val="11"/>
      <name val="Calibri"/>
    </font>
    <font>
      <b/>
      <color rgb="FFFFFFFF"/>
    </font>
    <font>
      <b/>
      <color rgb="FF0B3D2E"/>
      <sz val="16"/>
    </font>
    <font>
      <i/>
      <color rgb="FF64748B"/>
    </font>
    <font>
      <b/>
    </font>
    <font>
      <b/>
      <color rgb="FF0B3D2E"/>
      <sz val="13"/>
    </font>
    <font/>
    <font>
      <b/>
      <u/>
      <color rgb="FF15803D"/>
    </font>
  </fonts>
  <fills count="5">
    <fill>
      <patternFill patternType="none"/>
    </fill>
    <fill>
      <patternFill patternType="gray125"/>
    </fill>
    <fill>
      <patternFill patternType="solid">
        <fgColor rgb="FF0B3D2E"/>
      </patternFill>
    </fill>
    <fill>
      <patternFill patternType="solid">
        <fgColor rgb="FFFEF9C3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164" fontId="0" fillId="0" borderId="0" xfId="0" applyNumberFormat="1"/>
    <xf numFmtId="2" fontId="0" fillId="0" borderId="0" xfId="0" applyNumberFormat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1" xfId="0" applyBorder="1"/>
    <xf numFmtId="4" fontId="4" fillId="3" borderId="1" xfId="0" applyNumberFormat="1" applyFont="1" applyFill="1" applyBorder="1"/>
    <xf numFmtId="4" fontId="4" fillId="0" borderId="1" xfId="0" applyNumberFormat="1" applyFont="1" applyBorder="1"/>
    <xf numFmtId="10" fontId="4" fillId="0" borderId="1" xfId="0" applyNumberFormat="1" applyFont="1" applyBorder="1"/>
    <xf numFmtId="1" fontId="4" fillId="0" borderId="1" xfId="0" applyNumberFormat="1" applyFont="1" applyBorder="1"/>
    <xf numFmtId="165" fontId="4" fillId="0" borderId="1" xfId="0" applyNumberFormat="1" applyFont="1" applyBorder="1"/>
    <xf numFmtId="2" fontId="4" fillId="0" borderId="1" xfId="0" applyNumberFormat="1" applyFont="1" applyBorder="1"/>
    <xf numFmtId="0" fontId="5" fillId="0" borderId="0" xfId="0" applyFont="1"/>
    <xf numFmtId="10" fontId="0" fillId="0" borderId="0" xfId="0" applyNumberFormat="1"/>
    <xf numFmtId="0" fontId="0" fillId="0" borderId="0" xfId="0" applyAlignment="1">
      <alignment horizontal="right"/>
    </xf>
    <xf numFmtId="0" fontId="4" fillId="3" borderId="0" xfId="0" applyFont="1" applyFill="1"/>
    <xf numFmtId="0" fontId="0" fillId="4" borderId="0" xfId="0" applyFill="1"/>
    <xf numFmtId="4" fontId="0" fillId="4" borderId="0" xfId="0" applyNumberFormat="1" applyFill="1"/>
    <xf numFmtId="10" fontId="0" fillId="4" borderId="0" xfId="0" applyNumberFormat="1" applyFill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4">
    <dxf>
      <font>
        <b/>
        <color rgb="FF15803D"/>
      </font>
    </dxf>
    <dxf>
      <font>
        <b/>
        <color rgb="FFB91C1C"/>
      </font>
    </dxf>
    <dxf>
      <font>
        <b/>
        <color rgb="FF15803D"/>
      </font>
    </dxf>
    <dxf>
      <font>
        <b/>
        <color rgb="FFB91C1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betaudit.com.br/cadastro?utm_source=planilha&amp;utm_medium=xlsx&amp;utm_campaign=planilha-gra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18" customWidth="1"/>
    <col min="5" max="5" width="30" customWidth="1"/>
    <col min="6" max="6" width="20" customWidth="1"/>
    <col min="7" max="7" width="8" customWidth="1"/>
    <col min="8" max="10" width="11" customWidth="1"/>
    <col min="11" max="11" width="14" customWidth="1"/>
    <col min="12" max="12" width="28" customWidth="1"/>
    <col min="13" max="13" width="17" customWidth="1"/>
  </cols>
  <sheetData>
    <row r="1" ht="22" customHeight="1" spans="1:13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s="3">
        <v>46285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s="4">
        <v>2.1</v>
      </c>
      <c r="H2" s="5">
        <v>50</v>
      </c>
      <c r="I2" t="s">
        <v>18</v>
      </c>
      <c r="J2" s="5">
        <f>IF(I2="","",IF(I2="green",(G2-1)*H2,IF(I2="red",-H2,IF(I2="cashout",M2-H2,0))))</f>
      </c>
      <c r="L2" t="s">
        <v>19</v>
      </c>
      <c r="M2" s="5"/>
    </row>
    <row r="3" spans="1:13" x14ac:dyDescent="0.25">
      <c r="A3" s="3">
        <v>46286</v>
      </c>
      <c r="B3" t="s">
        <v>20</v>
      </c>
      <c r="C3" t="s">
        <v>14</v>
      </c>
      <c r="D3" t="s">
        <v>21</v>
      </c>
      <c r="E3" t="s">
        <v>22</v>
      </c>
      <c r="F3" t="s">
        <v>23</v>
      </c>
      <c r="G3" s="4">
        <v>1.85</v>
      </c>
      <c r="H3" s="5">
        <v>40</v>
      </c>
      <c r="I3" t="s">
        <v>24</v>
      </c>
      <c r="J3" s="5">
        <f>IF(I3="","",IF(I3="green",(G3-1)*H3,IF(I3="red",-H3,IF(I3="cashout",M3-H3,0))))</f>
      </c>
      <c r="M3" s="5"/>
    </row>
    <row r="4" spans="1:13" x14ac:dyDescent="0.25">
      <c r="A4" s="3">
        <v>46287</v>
      </c>
      <c r="B4" t="s">
        <v>13</v>
      </c>
      <c r="C4" t="s">
        <v>25</v>
      </c>
      <c r="D4" t="s">
        <v>26</v>
      </c>
      <c r="E4" t="s">
        <v>27</v>
      </c>
      <c r="F4" t="s">
        <v>28</v>
      </c>
      <c r="G4" s="4">
        <v>1.7</v>
      </c>
      <c r="H4" s="5">
        <v>30</v>
      </c>
      <c r="I4" t="s">
        <v>29</v>
      </c>
      <c r="J4" s="5">
        <f>IF(I4="","",IF(I4="green",(G4-1)*H4,IF(I4="red",-H4,IF(I4="cashout",M4-H4,0))))</f>
      </c>
      <c r="L4" t="s">
        <v>30</v>
      </c>
      <c r="M4" s="5">
        <v>42</v>
      </c>
    </row>
    <row r="5" spans="1:13" x14ac:dyDescent="0.25">
      <c r="A5" s="3">
        <v>46288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s="4">
        <v>1.9</v>
      </c>
      <c r="H5" s="5">
        <v>25</v>
      </c>
      <c r="I5" t="s">
        <v>36</v>
      </c>
      <c r="J5" s="5">
        <f>IF(I5="","",IF(I5="green",(G5-1)*H5,IF(I5="red",-H5,IF(I5="cashout",M5-H5,0))))</f>
      </c>
      <c r="M5" s="5"/>
    </row>
    <row r="6" spans="1:13" x14ac:dyDescent="0.25">
      <c r="A6" s="3"/>
      <c r="G6" s="4"/>
      <c r="H6" s="5"/>
      <c r="J6" s="5">
        <f>IF(I6="","",IF(I6="green",(G6-1)*H6,IF(I6="red",-H6,IF(I6="cashout",M6-H6,0))))</f>
      </c>
      <c r="M6" s="5"/>
    </row>
    <row r="7" spans="1:13" x14ac:dyDescent="0.25">
      <c r="A7" s="3"/>
      <c r="G7" s="4"/>
      <c r="H7" s="5"/>
      <c r="J7" s="5">
        <f>IF(I7="","",IF(I7="green",(G7-1)*H7,IF(I7="red",-H7,IF(I7="cashout",M7-H7,0))))</f>
      </c>
      <c r="M7" s="5"/>
    </row>
    <row r="8" spans="1:13" x14ac:dyDescent="0.25">
      <c r="A8" s="3"/>
      <c r="G8" s="4"/>
      <c r="H8" s="5"/>
      <c r="J8" s="5">
        <f>IF(I8="","",IF(I8="green",(G8-1)*H8,IF(I8="red",-H8,IF(I8="cashout",M8-H8,0))))</f>
      </c>
      <c r="M8" s="5"/>
    </row>
    <row r="9" spans="1:13" x14ac:dyDescent="0.25">
      <c r="A9" s="3"/>
      <c r="G9" s="4"/>
      <c r="H9" s="5"/>
      <c r="J9" s="5">
        <f>IF(I9="","",IF(I9="green",(G9-1)*H9,IF(I9="red",-H9,IF(I9="cashout",M9-H9,0))))</f>
      </c>
      <c r="M9" s="5"/>
    </row>
    <row r="10" spans="1:13" x14ac:dyDescent="0.25">
      <c r="A10" s="3"/>
      <c r="G10" s="4"/>
      <c r="H10" s="5"/>
      <c r="J10" s="5">
        <f>IF(I10="","",IF(I10="green",(G10-1)*H10,IF(I10="red",-H10,IF(I10="cashout",M10-H10,0))))</f>
      </c>
      <c r="M10" s="5"/>
    </row>
    <row r="11" spans="1:13" x14ac:dyDescent="0.25">
      <c r="A11" s="3"/>
      <c r="G11" s="4"/>
      <c r="H11" s="5"/>
      <c r="J11" s="5">
        <f>IF(I11="","",IF(I11="green",(G11-1)*H11,IF(I11="red",-H11,IF(I11="cashout",M11-H11,0))))</f>
      </c>
      <c r="M11" s="5"/>
    </row>
    <row r="12" spans="1:13" x14ac:dyDescent="0.25">
      <c r="A12" s="3"/>
      <c r="G12" s="4"/>
      <c r="H12" s="5"/>
      <c r="J12" s="5">
        <f>IF(I12="","",IF(I12="green",(G12-1)*H12,IF(I12="red",-H12,IF(I12="cashout",M12-H12,0))))</f>
      </c>
      <c r="M12" s="5"/>
    </row>
    <row r="13" spans="1:13" x14ac:dyDescent="0.25">
      <c r="A13" s="3"/>
      <c r="G13" s="4"/>
      <c r="H13" s="5"/>
      <c r="J13" s="5">
        <f>IF(I13="","",IF(I13="green",(G13-1)*H13,IF(I13="red",-H13,IF(I13="cashout",M13-H13,0))))</f>
      </c>
      <c r="M13" s="5"/>
    </row>
    <row r="14" spans="1:13" x14ac:dyDescent="0.25">
      <c r="A14" s="3"/>
      <c r="G14" s="4"/>
      <c r="H14" s="5"/>
      <c r="J14" s="5">
        <f>IF(I14="","",IF(I14="green",(G14-1)*H14,IF(I14="red",-H14,IF(I14="cashout",M14-H14,0))))</f>
      </c>
      <c r="M14" s="5"/>
    </row>
    <row r="15" spans="1:13" x14ac:dyDescent="0.25">
      <c r="A15" s="3"/>
      <c r="G15" s="4"/>
      <c r="H15" s="5"/>
      <c r="J15" s="5">
        <f>IF(I15="","",IF(I15="green",(G15-1)*H15,IF(I15="red",-H15,IF(I15="cashout",M15-H15,0))))</f>
      </c>
      <c r="M15" s="5"/>
    </row>
    <row r="16" spans="1:13" x14ac:dyDescent="0.25">
      <c r="A16" s="3"/>
      <c r="G16" s="4"/>
      <c r="H16" s="5"/>
      <c r="J16" s="5">
        <f>IF(I16="","",IF(I16="green",(G16-1)*H16,IF(I16="red",-H16,IF(I16="cashout",M16-H16,0))))</f>
      </c>
      <c r="M16" s="5"/>
    </row>
    <row r="17" spans="1:13" x14ac:dyDescent="0.25">
      <c r="A17" s="3"/>
      <c r="G17" s="4"/>
      <c r="H17" s="5"/>
      <c r="J17" s="5">
        <f>IF(I17="","",IF(I17="green",(G17-1)*H17,IF(I17="red",-H17,IF(I17="cashout",M17-H17,0))))</f>
      </c>
      <c r="M17" s="5"/>
    </row>
    <row r="18" spans="1:13" x14ac:dyDescent="0.25">
      <c r="A18" s="3"/>
      <c r="G18" s="4"/>
      <c r="H18" s="5"/>
      <c r="J18" s="5">
        <f>IF(I18="","",IF(I18="green",(G18-1)*H18,IF(I18="red",-H18,IF(I18="cashout",M18-H18,0))))</f>
      </c>
      <c r="M18" s="5"/>
    </row>
    <row r="19" spans="1:13" x14ac:dyDescent="0.25">
      <c r="A19" s="3"/>
      <c r="G19" s="4"/>
      <c r="H19" s="5"/>
      <c r="J19" s="5">
        <f>IF(I19="","",IF(I19="green",(G19-1)*H19,IF(I19="red",-H19,IF(I19="cashout",M19-H19,0))))</f>
      </c>
      <c r="M19" s="5"/>
    </row>
    <row r="20" spans="1:13" x14ac:dyDescent="0.25">
      <c r="A20" s="3"/>
      <c r="G20" s="4"/>
      <c r="H20" s="5"/>
      <c r="J20" s="5">
        <f>IF(I20="","",IF(I20="green",(G20-1)*H20,IF(I20="red",-H20,IF(I20="cashout",M20-H20,0))))</f>
      </c>
      <c r="M20" s="5"/>
    </row>
    <row r="21" spans="1:13" x14ac:dyDescent="0.25">
      <c r="A21" s="3"/>
      <c r="G21" s="4"/>
      <c r="H21" s="5"/>
      <c r="J21" s="5">
        <f>IF(I21="","",IF(I21="green",(G21-1)*H21,IF(I21="red",-H21,IF(I21="cashout",M21-H21,0))))</f>
      </c>
      <c r="M21" s="5"/>
    </row>
    <row r="22" spans="1:13" x14ac:dyDescent="0.25">
      <c r="A22" s="3"/>
      <c r="G22" s="4"/>
      <c r="H22" s="5"/>
      <c r="J22" s="5">
        <f>IF(I22="","",IF(I22="green",(G22-1)*H22,IF(I22="red",-H22,IF(I22="cashout",M22-H22,0))))</f>
      </c>
      <c r="M22" s="5"/>
    </row>
    <row r="23" spans="1:13" x14ac:dyDescent="0.25">
      <c r="A23" s="3"/>
      <c r="G23" s="4"/>
      <c r="H23" s="5"/>
      <c r="J23" s="5">
        <f>IF(I23="","",IF(I23="green",(G23-1)*H23,IF(I23="red",-H23,IF(I23="cashout",M23-H23,0))))</f>
      </c>
      <c r="M23" s="5"/>
    </row>
    <row r="24" spans="1:13" x14ac:dyDescent="0.25">
      <c r="A24" s="3"/>
      <c r="G24" s="4"/>
      <c r="H24" s="5"/>
      <c r="J24" s="5">
        <f>IF(I24="","",IF(I24="green",(G24-1)*H24,IF(I24="red",-H24,IF(I24="cashout",M24-H24,0))))</f>
      </c>
      <c r="M24" s="5"/>
    </row>
    <row r="25" spans="1:13" x14ac:dyDescent="0.25">
      <c r="A25" s="3"/>
      <c r="G25" s="4"/>
      <c r="H25" s="5"/>
      <c r="J25" s="5">
        <f>IF(I25="","",IF(I25="green",(G25-1)*H25,IF(I25="red",-H25,IF(I25="cashout",M25-H25,0))))</f>
      </c>
      <c r="M25" s="5"/>
    </row>
    <row r="26" spans="1:13" x14ac:dyDescent="0.25">
      <c r="A26" s="3"/>
      <c r="G26" s="4"/>
      <c r="H26" s="5"/>
      <c r="J26" s="5">
        <f>IF(I26="","",IF(I26="green",(G26-1)*H26,IF(I26="red",-H26,IF(I26="cashout",M26-H26,0))))</f>
      </c>
      <c r="M26" s="5"/>
    </row>
    <row r="27" spans="1:13" x14ac:dyDescent="0.25">
      <c r="A27" s="3"/>
      <c r="G27" s="4"/>
      <c r="H27" s="5"/>
      <c r="J27" s="5">
        <f>IF(I27="","",IF(I27="green",(G27-1)*H27,IF(I27="red",-H27,IF(I27="cashout",M27-H27,0))))</f>
      </c>
      <c r="M27" s="5"/>
    </row>
    <row r="28" spans="1:13" x14ac:dyDescent="0.25">
      <c r="A28" s="3"/>
      <c r="G28" s="4"/>
      <c r="H28" s="5"/>
      <c r="J28" s="5">
        <f>IF(I28="","",IF(I28="green",(G28-1)*H28,IF(I28="red",-H28,IF(I28="cashout",M28-H28,0))))</f>
      </c>
      <c r="M28" s="5"/>
    </row>
    <row r="29" spans="1:13" x14ac:dyDescent="0.25">
      <c r="A29" s="3"/>
      <c r="G29" s="4"/>
      <c r="H29" s="5"/>
      <c r="J29" s="5">
        <f>IF(I29="","",IF(I29="green",(G29-1)*H29,IF(I29="red",-H29,IF(I29="cashout",M29-H29,0))))</f>
      </c>
      <c r="M29" s="5"/>
    </row>
    <row r="30" spans="1:13" x14ac:dyDescent="0.25">
      <c r="A30" s="3"/>
      <c r="G30" s="4"/>
      <c r="H30" s="5"/>
      <c r="J30" s="5">
        <f>IF(I30="","",IF(I30="green",(G30-1)*H30,IF(I30="red",-H30,IF(I30="cashout",M30-H30,0))))</f>
      </c>
      <c r="M30" s="5"/>
    </row>
    <row r="31" spans="1:13" x14ac:dyDescent="0.25">
      <c r="A31" s="3"/>
      <c r="G31" s="4"/>
      <c r="H31" s="5"/>
      <c r="J31" s="5">
        <f>IF(I31="","",IF(I31="green",(G31-1)*H31,IF(I31="red",-H31,IF(I31="cashout",M31-H31,0))))</f>
      </c>
      <c r="M31" s="5"/>
    </row>
    <row r="32" spans="1:13" x14ac:dyDescent="0.25">
      <c r="A32" s="3"/>
      <c r="G32" s="4"/>
      <c r="H32" s="5"/>
      <c r="J32" s="5">
        <f>IF(I32="","",IF(I32="green",(G32-1)*H32,IF(I32="red",-H32,IF(I32="cashout",M32-H32,0))))</f>
      </c>
      <c r="M32" s="5"/>
    </row>
    <row r="33" spans="1:13" x14ac:dyDescent="0.25">
      <c r="A33" s="3"/>
      <c r="G33" s="4"/>
      <c r="H33" s="5"/>
      <c r="J33" s="5">
        <f>IF(I33="","",IF(I33="green",(G33-1)*H33,IF(I33="red",-H33,IF(I33="cashout",M33-H33,0))))</f>
      </c>
      <c r="M33" s="5"/>
    </row>
    <row r="34" spans="1:13" x14ac:dyDescent="0.25">
      <c r="A34" s="3"/>
      <c r="G34" s="4"/>
      <c r="H34" s="5"/>
      <c r="J34" s="5">
        <f>IF(I34="","",IF(I34="green",(G34-1)*H34,IF(I34="red",-H34,IF(I34="cashout",M34-H34,0))))</f>
      </c>
      <c r="M34" s="5"/>
    </row>
    <row r="35" spans="1:13" x14ac:dyDescent="0.25">
      <c r="A35" s="3"/>
      <c r="G35" s="4"/>
      <c r="H35" s="5"/>
      <c r="J35" s="5">
        <f>IF(I35="","",IF(I35="green",(G35-1)*H35,IF(I35="red",-H35,IF(I35="cashout",M35-H35,0))))</f>
      </c>
      <c r="M35" s="5"/>
    </row>
    <row r="36" spans="1:13" x14ac:dyDescent="0.25">
      <c r="A36" s="3"/>
      <c r="G36" s="4"/>
      <c r="H36" s="5"/>
      <c r="J36" s="5">
        <f>IF(I36="","",IF(I36="green",(G36-1)*H36,IF(I36="red",-H36,IF(I36="cashout",M36-H36,0))))</f>
      </c>
      <c r="M36" s="5"/>
    </row>
    <row r="37" spans="1:13" x14ac:dyDescent="0.25">
      <c r="A37" s="3"/>
      <c r="G37" s="4"/>
      <c r="H37" s="5"/>
      <c r="J37" s="5">
        <f>IF(I37="","",IF(I37="green",(G37-1)*H37,IF(I37="red",-H37,IF(I37="cashout",M37-H37,0))))</f>
      </c>
      <c r="M37" s="5"/>
    </row>
    <row r="38" spans="1:13" x14ac:dyDescent="0.25">
      <c r="A38" s="3"/>
      <c r="G38" s="4"/>
      <c r="H38" s="5"/>
      <c r="J38" s="5">
        <f>IF(I38="","",IF(I38="green",(G38-1)*H38,IF(I38="red",-H38,IF(I38="cashout",M38-H38,0))))</f>
      </c>
      <c r="M38" s="5"/>
    </row>
    <row r="39" spans="1:13" x14ac:dyDescent="0.25">
      <c r="A39" s="3"/>
      <c r="G39" s="4"/>
      <c r="H39" s="5"/>
      <c r="J39" s="5">
        <f>IF(I39="","",IF(I39="green",(G39-1)*H39,IF(I39="red",-H39,IF(I39="cashout",M39-H39,0))))</f>
      </c>
      <c r="M39" s="5"/>
    </row>
    <row r="40" spans="1:13" x14ac:dyDescent="0.25">
      <c r="A40" s="3"/>
      <c r="G40" s="4"/>
      <c r="H40" s="5"/>
      <c r="J40" s="5">
        <f>IF(I40="","",IF(I40="green",(G40-1)*H40,IF(I40="red",-H40,IF(I40="cashout",M40-H40,0))))</f>
      </c>
      <c r="M40" s="5"/>
    </row>
    <row r="41" spans="1:13" x14ac:dyDescent="0.25">
      <c r="A41" s="3"/>
      <c r="G41" s="4"/>
      <c r="H41" s="5"/>
      <c r="J41" s="5">
        <f>IF(I41="","",IF(I41="green",(G41-1)*H41,IF(I41="red",-H41,IF(I41="cashout",M41-H41,0))))</f>
      </c>
      <c r="M41" s="5"/>
    </row>
    <row r="42" spans="1:13" x14ac:dyDescent="0.25">
      <c r="A42" s="3"/>
      <c r="G42" s="4"/>
      <c r="H42" s="5"/>
      <c r="J42" s="5">
        <f>IF(I42="","",IF(I42="green",(G42-1)*H42,IF(I42="red",-H42,IF(I42="cashout",M42-H42,0))))</f>
      </c>
      <c r="M42" s="5"/>
    </row>
    <row r="43" spans="1:13" x14ac:dyDescent="0.25">
      <c r="A43" s="3"/>
      <c r="G43" s="4"/>
      <c r="H43" s="5"/>
      <c r="J43" s="5">
        <f>IF(I43="","",IF(I43="green",(G43-1)*H43,IF(I43="red",-H43,IF(I43="cashout",M43-H43,0))))</f>
      </c>
      <c r="M43" s="5"/>
    </row>
    <row r="44" spans="1:13" x14ac:dyDescent="0.25">
      <c r="A44" s="3"/>
      <c r="G44" s="4"/>
      <c r="H44" s="5"/>
      <c r="J44" s="5">
        <f>IF(I44="","",IF(I44="green",(G44-1)*H44,IF(I44="red",-H44,IF(I44="cashout",M44-H44,0))))</f>
      </c>
      <c r="M44" s="5"/>
    </row>
    <row r="45" spans="1:13" x14ac:dyDescent="0.25">
      <c r="A45" s="3"/>
      <c r="G45" s="4"/>
      <c r="H45" s="5"/>
      <c r="J45" s="5">
        <f>IF(I45="","",IF(I45="green",(G45-1)*H45,IF(I45="red",-H45,IF(I45="cashout",M45-H45,0))))</f>
      </c>
      <c r="M45" s="5"/>
    </row>
    <row r="46" spans="1:13" x14ac:dyDescent="0.25">
      <c r="A46" s="3"/>
      <c r="G46" s="4"/>
      <c r="H46" s="5"/>
      <c r="J46" s="5">
        <f>IF(I46="","",IF(I46="green",(G46-1)*H46,IF(I46="red",-H46,IF(I46="cashout",M46-H46,0))))</f>
      </c>
      <c r="M46" s="5"/>
    </row>
    <row r="47" spans="1:13" x14ac:dyDescent="0.25">
      <c r="A47" s="3"/>
      <c r="G47" s="4"/>
      <c r="H47" s="5"/>
      <c r="J47" s="5">
        <f>IF(I47="","",IF(I47="green",(G47-1)*H47,IF(I47="red",-H47,IF(I47="cashout",M47-H47,0))))</f>
      </c>
      <c r="M47" s="5"/>
    </row>
    <row r="48" spans="1:13" x14ac:dyDescent="0.25">
      <c r="A48" s="3"/>
      <c r="G48" s="4"/>
      <c r="H48" s="5"/>
      <c r="J48" s="5">
        <f>IF(I48="","",IF(I48="green",(G48-1)*H48,IF(I48="red",-H48,IF(I48="cashout",M48-H48,0))))</f>
      </c>
      <c r="M48" s="5"/>
    </row>
    <row r="49" spans="1:13" x14ac:dyDescent="0.25">
      <c r="A49" s="3"/>
      <c r="G49" s="4"/>
      <c r="H49" s="5"/>
      <c r="J49" s="5">
        <f>IF(I49="","",IF(I49="green",(G49-1)*H49,IF(I49="red",-H49,IF(I49="cashout",M49-H49,0))))</f>
      </c>
      <c r="M49" s="5"/>
    </row>
    <row r="50" spans="1:13" x14ac:dyDescent="0.25">
      <c r="A50" s="3"/>
      <c r="G50" s="4"/>
      <c r="H50" s="5"/>
      <c r="J50" s="5">
        <f>IF(I50="","",IF(I50="green",(G50-1)*H50,IF(I50="red",-H50,IF(I50="cashout",M50-H50,0))))</f>
      </c>
      <c r="M50" s="5"/>
    </row>
    <row r="51" spans="1:13" x14ac:dyDescent="0.25">
      <c r="A51" s="3"/>
      <c r="G51" s="4"/>
      <c r="H51" s="5"/>
      <c r="J51" s="5">
        <f>IF(I51="","",IF(I51="green",(G51-1)*H51,IF(I51="red",-H51,IF(I51="cashout",M51-H51,0))))</f>
      </c>
      <c r="M51" s="5"/>
    </row>
    <row r="52" spans="1:13" x14ac:dyDescent="0.25">
      <c r="A52" s="3"/>
      <c r="G52" s="4"/>
      <c r="H52" s="5"/>
      <c r="J52" s="5">
        <f>IF(I52="","",IF(I52="green",(G52-1)*H52,IF(I52="red",-H52,IF(I52="cashout",M52-H52,0))))</f>
      </c>
      <c r="M52" s="5"/>
    </row>
    <row r="53" spans="1:13" x14ac:dyDescent="0.25">
      <c r="A53" s="3"/>
      <c r="G53" s="4"/>
      <c r="H53" s="5"/>
      <c r="J53" s="5">
        <f>IF(I53="","",IF(I53="green",(G53-1)*H53,IF(I53="red",-H53,IF(I53="cashout",M53-H53,0))))</f>
      </c>
      <c r="M53" s="5"/>
    </row>
    <row r="54" spans="1:13" x14ac:dyDescent="0.25">
      <c r="A54" s="3"/>
      <c r="G54" s="4"/>
      <c r="H54" s="5"/>
      <c r="J54" s="5">
        <f>IF(I54="","",IF(I54="green",(G54-1)*H54,IF(I54="red",-H54,IF(I54="cashout",M54-H54,0))))</f>
      </c>
      <c r="M54" s="5"/>
    </row>
    <row r="55" spans="1:13" x14ac:dyDescent="0.25">
      <c r="A55" s="3"/>
      <c r="G55" s="4"/>
      <c r="H55" s="5"/>
      <c r="J55" s="5">
        <f>IF(I55="","",IF(I55="green",(G55-1)*H55,IF(I55="red",-H55,IF(I55="cashout",M55-H55,0))))</f>
      </c>
      <c r="M55" s="5"/>
    </row>
    <row r="56" spans="1:13" x14ac:dyDescent="0.25">
      <c r="A56" s="3"/>
      <c r="G56" s="4"/>
      <c r="H56" s="5"/>
      <c r="J56" s="5">
        <f>IF(I56="","",IF(I56="green",(G56-1)*H56,IF(I56="red",-H56,IF(I56="cashout",M56-H56,0))))</f>
      </c>
      <c r="M56" s="5"/>
    </row>
    <row r="57" spans="1:13" x14ac:dyDescent="0.25">
      <c r="A57" s="3"/>
      <c r="G57" s="4"/>
      <c r="H57" s="5"/>
      <c r="J57" s="5">
        <f>IF(I57="","",IF(I57="green",(G57-1)*H57,IF(I57="red",-H57,IF(I57="cashout",M57-H57,0))))</f>
      </c>
      <c r="M57" s="5"/>
    </row>
    <row r="58" spans="1:13" x14ac:dyDescent="0.25">
      <c r="A58" s="3"/>
      <c r="G58" s="4"/>
      <c r="H58" s="5"/>
      <c r="J58" s="5">
        <f>IF(I58="","",IF(I58="green",(G58-1)*H58,IF(I58="red",-H58,IF(I58="cashout",M58-H58,0))))</f>
      </c>
      <c r="M58" s="5"/>
    </row>
    <row r="59" spans="1:13" x14ac:dyDescent="0.25">
      <c r="A59" s="3"/>
      <c r="G59" s="4"/>
      <c r="H59" s="5"/>
      <c r="J59" s="5">
        <f>IF(I59="","",IF(I59="green",(G59-1)*H59,IF(I59="red",-H59,IF(I59="cashout",M59-H59,0))))</f>
      </c>
      <c r="M59" s="5"/>
    </row>
    <row r="60" spans="1:13" x14ac:dyDescent="0.25">
      <c r="A60" s="3"/>
      <c r="G60" s="4"/>
      <c r="H60" s="5"/>
      <c r="J60" s="5">
        <f>IF(I60="","",IF(I60="green",(G60-1)*H60,IF(I60="red",-H60,IF(I60="cashout",M60-H60,0))))</f>
      </c>
      <c r="M60" s="5"/>
    </row>
    <row r="61" spans="1:13" x14ac:dyDescent="0.25">
      <c r="A61" s="3"/>
      <c r="G61" s="4"/>
      <c r="H61" s="5"/>
      <c r="J61" s="5">
        <f>IF(I61="","",IF(I61="green",(G61-1)*H61,IF(I61="red",-H61,IF(I61="cashout",M61-H61,0))))</f>
      </c>
      <c r="M61" s="5"/>
    </row>
    <row r="62" spans="1:13" x14ac:dyDescent="0.25">
      <c r="A62" s="3"/>
      <c r="G62" s="4"/>
      <c r="H62" s="5"/>
      <c r="J62" s="5">
        <f>IF(I62="","",IF(I62="green",(G62-1)*H62,IF(I62="red",-H62,IF(I62="cashout",M62-H62,0))))</f>
      </c>
      <c r="M62" s="5"/>
    </row>
    <row r="63" spans="1:13" x14ac:dyDescent="0.25">
      <c r="A63" s="3"/>
      <c r="G63" s="4"/>
      <c r="H63" s="5"/>
      <c r="J63" s="5">
        <f>IF(I63="","",IF(I63="green",(G63-1)*H63,IF(I63="red",-H63,IF(I63="cashout",M63-H63,0))))</f>
      </c>
      <c r="M63" s="5"/>
    </row>
    <row r="64" spans="1:13" x14ac:dyDescent="0.25">
      <c r="A64" s="3"/>
      <c r="G64" s="4"/>
      <c r="H64" s="5"/>
      <c r="J64" s="5">
        <f>IF(I64="","",IF(I64="green",(G64-1)*H64,IF(I64="red",-H64,IF(I64="cashout",M64-H64,0))))</f>
      </c>
      <c r="M64" s="5"/>
    </row>
    <row r="65" spans="1:13" x14ac:dyDescent="0.25">
      <c r="A65" s="3"/>
      <c r="G65" s="4"/>
      <c r="H65" s="5"/>
      <c r="J65" s="5">
        <f>IF(I65="","",IF(I65="green",(G65-1)*H65,IF(I65="red",-H65,IF(I65="cashout",M65-H65,0))))</f>
      </c>
      <c r="M65" s="5"/>
    </row>
    <row r="66" spans="1:13" x14ac:dyDescent="0.25">
      <c r="A66" s="3"/>
      <c r="G66" s="4"/>
      <c r="H66" s="5"/>
      <c r="J66" s="5">
        <f>IF(I66="","",IF(I66="green",(G66-1)*H66,IF(I66="red",-H66,IF(I66="cashout",M66-H66,0))))</f>
      </c>
      <c r="M66" s="5"/>
    </row>
    <row r="67" spans="1:13" x14ac:dyDescent="0.25">
      <c r="A67" s="3"/>
      <c r="G67" s="4"/>
      <c r="H67" s="5"/>
      <c r="J67" s="5">
        <f>IF(I67="","",IF(I67="green",(G67-1)*H67,IF(I67="red",-H67,IF(I67="cashout",M67-H67,0))))</f>
      </c>
      <c r="M67" s="5"/>
    </row>
    <row r="68" spans="1:13" x14ac:dyDescent="0.25">
      <c r="A68" s="3"/>
      <c r="G68" s="4"/>
      <c r="H68" s="5"/>
      <c r="J68" s="5">
        <f>IF(I68="","",IF(I68="green",(G68-1)*H68,IF(I68="red",-H68,IF(I68="cashout",M68-H68,0))))</f>
      </c>
      <c r="M68" s="5"/>
    </row>
    <row r="69" spans="1:13" x14ac:dyDescent="0.25">
      <c r="A69" s="3"/>
      <c r="G69" s="4"/>
      <c r="H69" s="5"/>
      <c r="J69" s="5">
        <f>IF(I69="","",IF(I69="green",(G69-1)*H69,IF(I69="red",-H69,IF(I69="cashout",M69-H69,0))))</f>
      </c>
      <c r="M69" s="5"/>
    </row>
    <row r="70" spans="1:13" x14ac:dyDescent="0.25">
      <c r="A70" s="3"/>
      <c r="G70" s="4"/>
      <c r="H70" s="5"/>
      <c r="J70" s="5">
        <f>IF(I70="","",IF(I70="green",(G70-1)*H70,IF(I70="red",-H70,IF(I70="cashout",M70-H70,0))))</f>
      </c>
      <c r="M70" s="5"/>
    </row>
    <row r="71" spans="1:13" x14ac:dyDescent="0.25">
      <c r="A71" s="3"/>
      <c r="G71" s="4"/>
      <c r="H71" s="5"/>
      <c r="J71" s="5">
        <f>IF(I71="","",IF(I71="green",(G71-1)*H71,IF(I71="red",-H71,IF(I71="cashout",M71-H71,0))))</f>
      </c>
      <c r="M71" s="5"/>
    </row>
    <row r="72" spans="1:13" x14ac:dyDescent="0.25">
      <c r="A72" s="3"/>
      <c r="G72" s="4"/>
      <c r="H72" s="5"/>
      <c r="J72" s="5">
        <f>IF(I72="","",IF(I72="green",(G72-1)*H72,IF(I72="red",-H72,IF(I72="cashout",M72-H72,0))))</f>
      </c>
      <c r="M72" s="5"/>
    </row>
    <row r="73" spans="1:13" x14ac:dyDescent="0.25">
      <c r="A73" s="3"/>
      <c r="G73" s="4"/>
      <c r="H73" s="5"/>
      <c r="J73" s="5">
        <f>IF(I73="","",IF(I73="green",(G73-1)*H73,IF(I73="red",-H73,IF(I73="cashout",M73-H73,0))))</f>
      </c>
      <c r="M73" s="5"/>
    </row>
    <row r="74" spans="1:13" x14ac:dyDescent="0.25">
      <c r="A74" s="3"/>
      <c r="G74" s="4"/>
      <c r="H74" s="5"/>
      <c r="J74" s="5">
        <f>IF(I74="","",IF(I74="green",(G74-1)*H74,IF(I74="red",-H74,IF(I74="cashout",M74-H74,0))))</f>
      </c>
      <c r="M74" s="5"/>
    </row>
    <row r="75" spans="1:13" x14ac:dyDescent="0.25">
      <c r="A75" s="3"/>
      <c r="G75" s="4"/>
      <c r="H75" s="5"/>
      <c r="J75" s="5">
        <f>IF(I75="","",IF(I75="green",(G75-1)*H75,IF(I75="red",-H75,IF(I75="cashout",M75-H75,0))))</f>
      </c>
      <c r="M75" s="5"/>
    </row>
    <row r="76" spans="1:13" x14ac:dyDescent="0.25">
      <c r="A76" s="3"/>
      <c r="G76" s="4"/>
      <c r="H76" s="5"/>
      <c r="J76" s="5">
        <f>IF(I76="","",IF(I76="green",(G76-1)*H76,IF(I76="red",-H76,IF(I76="cashout",M76-H76,0))))</f>
      </c>
      <c r="M76" s="5"/>
    </row>
    <row r="77" spans="1:13" x14ac:dyDescent="0.25">
      <c r="A77" s="3"/>
      <c r="G77" s="4"/>
      <c r="H77" s="5"/>
      <c r="J77" s="5">
        <f>IF(I77="","",IF(I77="green",(G77-1)*H77,IF(I77="red",-H77,IF(I77="cashout",M77-H77,0))))</f>
      </c>
      <c r="M77" s="5"/>
    </row>
    <row r="78" spans="1:13" x14ac:dyDescent="0.25">
      <c r="A78" s="3"/>
      <c r="G78" s="4"/>
      <c r="H78" s="5"/>
      <c r="J78" s="5">
        <f>IF(I78="","",IF(I78="green",(G78-1)*H78,IF(I78="red",-H78,IF(I78="cashout",M78-H78,0))))</f>
      </c>
      <c r="M78" s="5"/>
    </row>
    <row r="79" spans="1:13" x14ac:dyDescent="0.25">
      <c r="A79" s="3"/>
      <c r="G79" s="4"/>
      <c r="H79" s="5"/>
      <c r="J79" s="5">
        <f>IF(I79="","",IF(I79="green",(G79-1)*H79,IF(I79="red",-H79,IF(I79="cashout",M79-H79,0))))</f>
      </c>
      <c r="M79" s="5"/>
    </row>
    <row r="80" spans="1:13" x14ac:dyDescent="0.25">
      <c r="A80" s="3"/>
      <c r="G80" s="4"/>
      <c r="H80" s="5"/>
      <c r="J80" s="5">
        <f>IF(I80="","",IF(I80="green",(G80-1)*H80,IF(I80="red",-H80,IF(I80="cashout",M80-H80,0))))</f>
      </c>
      <c r="M80" s="5"/>
    </row>
    <row r="81" spans="1:13" x14ac:dyDescent="0.25">
      <c r="A81" s="3"/>
      <c r="G81" s="4"/>
      <c r="H81" s="5"/>
      <c r="J81" s="5">
        <f>IF(I81="","",IF(I81="green",(G81-1)*H81,IF(I81="red",-H81,IF(I81="cashout",M81-H81,0))))</f>
      </c>
      <c r="M81" s="5"/>
    </row>
    <row r="82" spans="1:13" x14ac:dyDescent="0.25">
      <c r="A82" s="3"/>
      <c r="G82" s="4"/>
      <c r="H82" s="5"/>
      <c r="J82" s="5">
        <f>IF(I82="","",IF(I82="green",(G82-1)*H82,IF(I82="red",-H82,IF(I82="cashout",M82-H82,0))))</f>
      </c>
      <c r="M82" s="5"/>
    </row>
    <row r="83" spans="1:13" x14ac:dyDescent="0.25">
      <c r="A83" s="3"/>
      <c r="G83" s="4"/>
      <c r="H83" s="5"/>
      <c r="J83" s="5">
        <f>IF(I83="","",IF(I83="green",(G83-1)*H83,IF(I83="red",-H83,IF(I83="cashout",M83-H83,0))))</f>
      </c>
      <c r="M83" s="5"/>
    </row>
    <row r="84" spans="1:13" x14ac:dyDescent="0.25">
      <c r="A84" s="3"/>
      <c r="G84" s="4"/>
      <c r="H84" s="5"/>
      <c r="J84" s="5">
        <f>IF(I84="","",IF(I84="green",(G84-1)*H84,IF(I84="red",-H84,IF(I84="cashout",M84-H84,0))))</f>
      </c>
      <c r="M84" s="5"/>
    </row>
    <row r="85" spans="1:13" x14ac:dyDescent="0.25">
      <c r="A85" s="3"/>
      <c r="G85" s="4"/>
      <c r="H85" s="5"/>
      <c r="J85" s="5">
        <f>IF(I85="","",IF(I85="green",(G85-1)*H85,IF(I85="red",-H85,IF(I85="cashout",M85-H85,0))))</f>
      </c>
      <c r="M85" s="5"/>
    </row>
    <row r="86" spans="1:13" x14ac:dyDescent="0.25">
      <c r="A86" s="3"/>
      <c r="G86" s="4"/>
      <c r="H86" s="5"/>
      <c r="J86" s="5">
        <f>IF(I86="","",IF(I86="green",(G86-1)*H86,IF(I86="red",-H86,IF(I86="cashout",M86-H86,0))))</f>
      </c>
      <c r="M86" s="5"/>
    </row>
    <row r="87" spans="1:13" x14ac:dyDescent="0.25">
      <c r="A87" s="3"/>
      <c r="G87" s="4"/>
      <c r="H87" s="5"/>
      <c r="J87" s="5">
        <f>IF(I87="","",IF(I87="green",(G87-1)*H87,IF(I87="red",-H87,IF(I87="cashout",M87-H87,0))))</f>
      </c>
      <c r="M87" s="5"/>
    </row>
    <row r="88" spans="1:13" x14ac:dyDescent="0.25">
      <c r="A88" s="3"/>
      <c r="G88" s="4"/>
      <c r="H88" s="5"/>
      <c r="J88" s="5">
        <f>IF(I88="","",IF(I88="green",(G88-1)*H88,IF(I88="red",-H88,IF(I88="cashout",M88-H88,0))))</f>
      </c>
      <c r="M88" s="5"/>
    </row>
    <row r="89" spans="1:13" x14ac:dyDescent="0.25">
      <c r="A89" s="3"/>
      <c r="G89" s="4"/>
      <c r="H89" s="5"/>
      <c r="J89" s="5">
        <f>IF(I89="","",IF(I89="green",(G89-1)*H89,IF(I89="red",-H89,IF(I89="cashout",M89-H89,0))))</f>
      </c>
      <c r="M89" s="5"/>
    </row>
    <row r="90" spans="1:13" x14ac:dyDescent="0.25">
      <c r="A90" s="3"/>
      <c r="G90" s="4"/>
      <c r="H90" s="5"/>
      <c r="J90" s="5">
        <f>IF(I90="","",IF(I90="green",(G90-1)*H90,IF(I90="red",-H90,IF(I90="cashout",M90-H90,0))))</f>
      </c>
      <c r="M90" s="5"/>
    </row>
    <row r="91" spans="1:13" x14ac:dyDescent="0.25">
      <c r="A91" s="3"/>
      <c r="G91" s="4"/>
      <c r="H91" s="5"/>
      <c r="J91" s="5">
        <f>IF(I91="","",IF(I91="green",(G91-1)*H91,IF(I91="red",-H91,IF(I91="cashout",M91-H91,0))))</f>
      </c>
      <c r="M91" s="5"/>
    </row>
    <row r="92" spans="1:13" x14ac:dyDescent="0.25">
      <c r="A92" s="3"/>
      <c r="G92" s="4"/>
      <c r="H92" s="5"/>
      <c r="J92" s="5">
        <f>IF(I92="","",IF(I92="green",(G92-1)*H92,IF(I92="red",-H92,IF(I92="cashout",M92-H92,0))))</f>
      </c>
      <c r="M92" s="5"/>
    </row>
    <row r="93" spans="1:13" x14ac:dyDescent="0.25">
      <c r="A93" s="3"/>
      <c r="G93" s="4"/>
      <c r="H93" s="5"/>
      <c r="J93" s="5">
        <f>IF(I93="","",IF(I93="green",(G93-1)*H93,IF(I93="red",-H93,IF(I93="cashout",M93-H93,0))))</f>
      </c>
      <c r="M93" s="5"/>
    </row>
    <row r="94" spans="1:13" x14ac:dyDescent="0.25">
      <c r="A94" s="3"/>
      <c r="G94" s="4"/>
      <c r="H94" s="5"/>
      <c r="J94" s="5">
        <f>IF(I94="","",IF(I94="green",(G94-1)*H94,IF(I94="red",-H94,IF(I94="cashout",M94-H94,0))))</f>
      </c>
      <c r="M94" s="5"/>
    </row>
    <row r="95" spans="1:13" x14ac:dyDescent="0.25">
      <c r="A95" s="3"/>
      <c r="G95" s="4"/>
      <c r="H95" s="5"/>
      <c r="J95" s="5">
        <f>IF(I95="","",IF(I95="green",(G95-1)*H95,IF(I95="red",-H95,IF(I95="cashout",M95-H95,0))))</f>
      </c>
      <c r="M95" s="5"/>
    </row>
    <row r="96" spans="1:13" x14ac:dyDescent="0.25">
      <c r="A96" s="3"/>
      <c r="G96" s="4"/>
      <c r="H96" s="5"/>
      <c r="J96" s="5">
        <f>IF(I96="","",IF(I96="green",(G96-1)*H96,IF(I96="red",-H96,IF(I96="cashout",M96-H96,0))))</f>
      </c>
      <c r="M96" s="5"/>
    </row>
    <row r="97" spans="1:13" x14ac:dyDescent="0.25">
      <c r="A97" s="3"/>
      <c r="G97" s="4"/>
      <c r="H97" s="5"/>
      <c r="J97" s="5">
        <f>IF(I97="","",IF(I97="green",(G97-1)*H97,IF(I97="red",-H97,IF(I97="cashout",M97-H97,0))))</f>
      </c>
      <c r="M97" s="5"/>
    </row>
    <row r="98" spans="1:13" x14ac:dyDescent="0.25">
      <c r="A98" s="3"/>
      <c r="G98" s="4"/>
      <c r="H98" s="5"/>
      <c r="J98" s="5">
        <f>IF(I98="","",IF(I98="green",(G98-1)*H98,IF(I98="red",-H98,IF(I98="cashout",M98-H98,0))))</f>
      </c>
      <c r="M98" s="5"/>
    </row>
    <row r="99" spans="1:13" x14ac:dyDescent="0.25">
      <c r="A99" s="3"/>
      <c r="G99" s="4"/>
      <c r="H99" s="5"/>
      <c r="J99" s="5">
        <f>IF(I99="","",IF(I99="green",(G99-1)*H99,IF(I99="red",-H99,IF(I99="cashout",M99-H99,0))))</f>
      </c>
      <c r="M99" s="5"/>
    </row>
    <row r="100" spans="1:13" x14ac:dyDescent="0.25">
      <c r="A100" s="3"/>
      <c r="G100" s="4"/>
      <c r="H100" s="5"/>
      <c r="J100" s="5">
        <f>IF(I100="","",IF(I100="green",(G100-1)*H100,IF(I100="red",-H100,IF(I100="cashout",M100-H100,0))))</f>
      </c>
      <c r="M100" s="5"/>
    </row>
    <row r="101" spans="1:13" x14ac:dyDescent="0.25">
      <c r="A101" s="3"/>
      <c r="G101" s="4"/>
      <c r="H101" s="5"/>
      <c r="J101" s="5">
        <f>IF(I101="","",IF(I101="green",(G101-1)*H101,IF(I101="red",-H101,IF(I101="cashout",M101-H101,0))))</f>
      </c>
      <c r="M101" s="5"/>
    </row>
    <row r="102" spans="1:13" x14ac:dyDescent="0.25">
      <c r="A102" s="3"/>
      <c r="G102" s="4"/>
      <c r="H102" s="5"/>
      <c r="J102" s="5">
        <f>IF(I102="","",IF(I102="green",(G102-1)*H102,IF(I102="red",-H102,IF(I102="cashout",M102-H102,0))))</f>
      </c>
      <c r="M102" s="5"/>
    </row>
    <row r="103" spans="1:13" x14ac:dyDescent="0.25">
      <c r="A103" s="3"/>
      <c r="G103" s="4"/>
      <c r="H103" s="5"/>
      <c r="J103" s="5">
        <f>IF(I103="","",IF(I103="green",(G103-1)*H103,IF(I103="red",-H103,IF(I103="cashout",M103-H103,0))))</f>
      </c>
      <c r="M103" s="5"/>
    </row>
    <row r="104" spans="1:13" x14ac:dyDescent="0.25">
      <c r="A104" s="3"/>
      <c r="G104" s="4"/>
      <c r="H104" s="5"/>
      <c r="J104" s="5">
        <f>IF(I104="","",IF(I104="green",(G104-1)*H104,IF(I104="red",-H104,IF(I104="cashout",M104-H104,0))))</f>
      </c>
      <c r="M104" s="5"/>
    </row>
    <row r="105" spans="1:13" x14ac:dyDescent="0.25">
      <c r="A105" s="3"/>
      <c r="G105" s="4"/>
      <c r="H105" s="5"/>
      <c r="J105" s="5">
        <f>IF(I105="","",IF(I105="green",(G105-1)*H105,IF(I105="red",-H105,IF(I105="cashout",M105-H105,0))))</f>
      </c>
      <c r="M105" s="5"/>
    </row>
    <row r="106" spans="1:13" x14ac:dyDescent="0.25">
      <c r="A106" s="3"/>
      <c r="G106" s="4"/>
      <c r="H106" s="5"/>
      <c r="J106" s="5">
        <f>IF(I106="","",IF(I106="green",(G106-1)*H106,IF(I106="red",-H106,IF(I106="cashout",M106-H106,0))))</f>
      </c>
      <c r="M106" s="5"/>
    </row>
    <row r="107" spans="1:13" x14ac:dyDescent="0.25">
      <c r="A107" s="3"/>
      <c r="G107" s="4"/>
      <c r="H107" s="5"/>
      <c r="J107" s="5">
        <f>IF(I107="","",IF(I107="green",(G107-1)*H107,IF(I107="red",-H107,IF(I107="cashout",M107-H107,0))))</f>
      </c>
      <c r="M107" s="5"/>
    </row>
    <row r="108" spans="1:13" x14ac:dyDescent="0.25">
      <c r="A108" s="3"/>
      <c r="G108" s="4"/>
      <c r="H108" s="5"/>
      <c r="J108" s="5">
        <f>IF(I108="","",IF(I108="green",(G108-1)*H108,IF(I108="red",-H108,IF(I108="cashout",M108-H108,0))))</f>
      </c>
      <c r="M108" s="5"/>
    </row>
    <row r="109" spans="1:13" x14ac:dyDescent="0.25">
      <c r="A109" s="3"/>
      <c r="G109" s="4"/>
      <c r="H109" s="5"/>
      <c r="J109" s="5">
        <f>IF(I109="","",IF(I109="green",(G109-1)*H109,IF(I109="red",-H109,IF(I109="cashout",M109-H109,0))))</f>
      </c>
      <c r="M109" s="5"/>
    </row>
    <row r="110" spans="1:13" x14ac:dyDescent="0.25">
      <c r="A110" s="3"/>
      <c r="G110" s="4"/>
      <c r="H110" s="5"/>
      <c r="J110" s="5">
        <f>IF(I110="","",IF(I110="green",(G110-1)*H110,IF(I110="red",-H110,IF(I110="cashout",M110-H110,0))))</f>
      </c>
      <c r="M110" s="5"/>
    </row>
    <row r="111" spans="1:13" x14ac:dyDescent="0.25">
      <c r="A111" s="3"/>
      <c r="G111" s="4"/>
      <c r="H111" s="5"/>
      <c r="J111" s="5">
        <f>IF(I111="","",IF(I111="green",(G111-1)*H111,IF(I111="red",-H111,IF(I111="cashout",M111-H111,0))))</f>
      </c>
      <c r="M111" s="5"/>
    </row>
    <row r="112" spans="1:13" x14ac:dyDescent="0.25">
      <c r="A112" s="3"/>
      <c r="G112" s="4"/>
      <c r="H112" s="5"/>
      <c r="J112" s="5">
        <f>IF(I112="","",IF(I112="green",(G112-1)*H112,IF(I112="red",-H112,IF(I112="cashout",M112-H112,0))))</f>
      </c>
      <c r="M112" s="5"/>
    </row>
    <row r="113" spans="1:13" x14ac:dyDescent="0.25">
      <c r="A113" s="3"/>
      <c r="G113" s="4"/>
      <c r="H113" s="5"/>
      <c r="J113" s="5">
        <f>IF(I113="","",IF(I113="green",(G113-1)*H113,IF(I113="red",-H113,IF(I113="cashout",M113-H113,0))))</f>
      </c>
      <c r="M113" s="5"/>
    </row>
    <row r="114" spans="1:13" x14ac:dyDescent="0.25">
      <c r="A114" s="3"/>
      <c r="G114" s="4"/>
      <c r="H114" s="5"/>
      <c r="J114" s="5">
        <f>IF(I114="","",IF(I114="green",(G114-1)*H114,IF(I114="red",-H114,IF(I114="cashout",M114-H114,0))))</f>
      </c>
      <c r="M114" s="5"/>
    </row>
    <row r="115" spans="1:13" x14ac:dyDescent="0.25">
      <c r="A115" s="3"/>
      <c r="G115" s="4"/>
      <c r="H115" s="5"/>
      <c r="J115" s="5">
        <f>IF(I115="","",IF(I115="green",(G115-1)*H115,IF(I115="red",-H115,IF(I115="cashout",M115-H115,0))))</f>
      </c>
      <c r="M115" s="5"/>
    </row>
    <row r="116" spans="1:13" x14ac:dyDescent="0.25">
      <c r="A116" s="3"/>
      <c r="G116" s="4"/>
      <c r="H116" s="5"/>
      <c r="J116" s="5">
        <f>IF(I116="","",IF(I116="green",(G116-1)*H116,IF(I116="red",-H116,IF(I116="cashout",M116-H116,0))))</f>
      </c>
      <c r="M116" s="5"/>
    </row>
    <row r="117" spans="1:13" x14ac:dyDescent="0.25">
      <c r="A117" s="3"/>
      <c r="G117" s="4"/>
      <c r="H117" s="5"/>
      <c r="J117" s="5">
        <f>IF(I117="","",IF(I117="green",(G117-1)*H117,IF(I117="red",-H117,IF(I117="cashout",M117-H117,0))))</f>
      </c>
      <c r="M117" s="5"/>
    </row>
    <row r="118" spans="1:13" x14ac:dyDescent="0.25">
      <c r="A118" s="3"/>
      <c r="G118" s="4"/>
      <c r="H118" s="5"/>
      <c r="J118" s="5">
        <f>IF(I118="","",IF(I118="green",(G118-1)*H118,IF(I118="red",-H118,IF(I118="cashout",M118-H118,0))))</f>
      </c>
      <c r="M118" s="5"/>
    </row>
    <row r="119" spans="1:13" x14ac:dyDescent="0.25">
      <c r="A119" s="3"/>
      <c r="G119" s="4"/>
      <c r="H119" s="5"/>
      <c r="J119" s="5">
        <f>IF(I119="","",IF(I119="green",(G119-1)*H119,IF(I119="red",-H119,IF(I119="cashout",M119-H119,0))))</f>
      </c>
      <c r="M119" s="5"/>
    </row>
    <row r="120" spans="1:13" x14ac:dyDescent="0.25">
      <c r="A120" s="3"/>
      <c r="G120" s="4"/>
      <c r="H120" s="5"/>
      <c r="J120" s="5">
        <f>IF(I120="","",IF(I120="green",(G120-1)*H120,IF(I120="red",-H120,IF(I120="cashout",M120-H120,0))))</f>
      </c>
      <c r="M120" s="5"/>
    </row>
    <row r="121" spans="1:13" x14ac:dyDescent="0.25">
      <c r="A121" s="3"/>
      <c r="G121" s="4"/>
      <c r="H121" s="5"/>
      <c r="J121" s="5">
        <f>IF(I121="","",IF(I121="green",(G121-1)*H121,IF(I121="red",-H121,IF(I121="cashout",M121-H121,0))))</f>
      </c>
      <c r="M121" s="5"/>
    </row>
    <row r="122" spans="1:13" x14ac:dyDescent="0.25">
      <c r="A122" s="3"/>
      <c r="G122" s="4"/>
      <c r="H122" s="5"/>
      <c r="J122" s="5">
        <f>IF(I122="","",IF(I122="green",(G122-1)*H122,IF(I122="red",-H122,IF(I122="cashout",M122-H122,0))))</f>
      </c>
      <c r="M122" s="5"/>
    </row>
    <row r="123" spans="1:13" x14ac:dyDescent="0.25">
      <c r="A123" s="3"/>
      <c r="G123" s="4"/>
      <c r="H123" s="5"/>
      <c r="J123" s="5">
        <f>IF(I123="","",IF(I123="green",(G123-1)*H123,IF(I123="red",-H123,IF(I123="cashout",M123-H123,0))))</f>
      </c>
      <c r="M123" s="5"/>
    </row>
    <row r="124" spans="1:13" x14ac:dyDescent="0.25">
      <c r="A124" s="3"/>
      <c r="G124" s="4"/>
      <c r="H124" s="5"/>
      <c r="J124" s="5">
        <f>IF(I124="","",IF(I124="green",(G124-1)*H124,IF(I124="red",-H124,IF(I124="cashout",M124-H124,0))))</f>
      </c>
      <c r="M124" s="5"/>
    </row>
    <row r="125" spans="1:13" x14ac:dyDescent="0.25">
      <c r="A125" s="3"/>
      <c r="G125" s="4"/>
      <c r="H125" s="5"/>
      <c r="J125" s="5">
        <f>IF(I125="","",IF(I125="green",(G125-1)*H125,IF(I125="red",-H125,IF(I125="cashout",M125-H125,0))))</f>
      </c>
      <c r="M125" s="5"/>
    </row>
    <row r="126" spans="1:13" x14ac:dyDescent="0.25">
      <c r="A126" s="3"/>
      <c r="G126" s="4"/>
      <c r="H126" s="5"/>
      <c r="J126" s="5">
        <f>IF(I126="","",IF(I126="green",(G126-1)*H126,IF(I126="red",-H126,IF(I126="cashout",M126-H126,0))))</f>
      </c>
      <c r="M126" s="5"/>
    </row>
    <row r="127" spans="1:13" x14ac:dyDescent="0.25">
      <c r="A127" s="3"/>
      <c r="G127" s="4"/>
      <c r="H127" s="5"/>
      <c r="J127" s="5">
        <f>IF(I127="","",IF(I127="green",(G127-1)*H127,IF(I127="red",-H127,IF(I127="cashout",M127-H127,0))))</f>
      </c>
      <c r="M127" s="5"/>
    </row>
    <row r="128" spans="1:13" x14ac:dyDescent="0.25">
      <c r="A128" s="3"/>
      <c r="G128" s="4"/>
      <c r="H128" s="5"/>
      <c r="J128" s="5">
        <f>IF(I128="","",IF(I128="green",(G128-1)*H128,IF(I128="red",-H128,IF(I128="cashout",M128-H128,0))))</f>
      </c>
      <c r="M128" s="5"/>
    </row>
    <row r="129" spans="1:13" x14ac:dyDescent="0.25">
      <c r="A129" s="3"/>
      <c r="G129" s="4"/>
      <c r="H129" s="5"/>
      <c r="J129" s="5">
        <f>IF(I129="","",IF(I129="green",(G129-1)*H129,IF(I129="red",-H129,IF(I129="cashout",M129-H129,0))))</f>
      </c>
      <c r="M129" s="5"/>
    </row>
    <row r="130" spans="1:13" x14ac:dyDescent="0.25">
      <c r="A130" s="3"/>
      <c r="G130" s="4"/>
      <c r="H130" s="5"/>
      <c r="J130" s="5">
        <f>IF(I130="","",IF(I130="green",(G130-1)*H130,IF(I130="red",-H130,IF(I130="cashout",M130-H130,0))))</f>
      </c>
      <c r="M130" s="5"/>
    </row>
    <row r="131" spans="1:13" x14ac:dyDescent="0.25">
      <c r="A131" s="3"/>
      <c r="G131" s="4"/>
      <c r="H131" s="5"/>
      <c r="J131" s="5">
        <f>IF(I131="","",IF(I131="green",(G131-1)*H131,IF(I131="red",-H131,IF(I131="cashout",M131-H131,0))))</f>
      </c>
      <c r="M131" s="5"/>
    </row>
    <row r="132" spans="1:13" x14ac:dyDescent="0.25">
      <c r="A132" s="3"/>
      <c r="G132" s="4"/>
      <c r="H132" s="5"/>
      <c r="J132" s="5">
        <f>IF(I132="","",IF(I132="green",(G132-1)*H132,IF(I132="red",-H132,IF(I132="cashout",M132-H132,0))))</f>
      </c>
      <c r="M132" s="5"/>
    </row>
    <row r="133" spans="1:13" x14ac:dyDescent="0.25">
      <c r="A133" s="3"/>
      <c r="G133" s="4"/>
      <c r="H133" s="5"/>
      <c r="J133" s="5">
        <f>IF(I133="","",IF(I133="green",(G133-1)*H133,IF(I133="red",-H133,IF(I133="cashout",M133-H133,0))))</f>
      </c>
      <c r="M133" s="5"/>
    </row>
    <row r="134" spans="1:13" x14ac:dyDescent="0.25">
      <c r="A134" s="3"/>
      <c r="G134" s="4"/>
      <c r="H134" s="5"/>
      <c r="J134" s="5">
        <f>IF(I134="","",IF(I134="green",(G134-1)*H134,IF(I134="red",-H134,IF(I134="cashout",M134-H134,0))))</f>
      </c>
      <c r="M134" s="5"/>
    </row>
    <row r="135" spans="1:13" x14ac:dyDescent="0.25">
      <c r="A135" s="3"/>
      <c r="G135" s="4"/>
      <c r="H135" s="5"/>
      <c r="J135" s="5">
        <f>IF(I135="","",IF(I135="green",(G135-1)*H135,IF(I135="red",-H135,IF(I135="cashout",M135-H135,0))))</f>
      </c>
      <c r="M135" s="5"/>
    </row>
    <row r="136" spans="1:13" x14ac:dyDescent="0.25">
      <c r="A136" s="3"/>
      <c r="G136" s="4"/>
      <c r="H136" s="5"/>
      <c r="J136" s="5">
        <f>IF(I136="","",IF(I136="green",(G136-1)*H136,IF(I136="red",-H136,IF(I136="cashout",M136-H136,0))))</f>
      </c>
      <c r="M136" s="5"/>
    </row>
    <row r="137" spans="1:13" x14ac:dyDescent="0.25">
      <c r="A137" s="3"/>
      <c r="G137" s="4"/>
      <c r="H137" s="5"/>
      <c r="J137" s="5">
        <f>IF(I137="","",IF(I137="green",(G137-1)*H137,IF(I137="red",-H137,IF(I137="cashout",M137-H137,0))))</f>
      </c>
      <c r="M137" s="5"/>
    </row>
    <row r="138" spans="1:13" x14ac:dyDescent="0.25">
      <c r="A138" s="3"/>
      <c r="G138" s="4"/>
      <c r="H138" s="5"/>
      <c r="J138" s="5">
        <f>IF(I138="","",IF(I138="green",(G138-1)*H138,IF(I138="red",-H138,IF(I138="cashout",M138-H138,0))))</f>
      </c>
      <c r="M138" s="5"/>
    </row>
    <row r="139" spans="1:13" x14ac:dyDescent="0.25">
      <c r="A139" s="3"/>
      <c r="G139" s="4"/>
      <c r="H139" s="5"/>
      <c r="J139" s="5">
        <f>IF(I139="","",IF(I139="green",(G139-1)*H139,IF(I139="red",-H139,IF(I139="cashout",M139-H139,0))))</f>
      </c>
      <c r="M139" s="5"/>
    </row>
    <row r="140" spans="1:13" x14ac:dyDescent="0.25">
      <c r="A140" s="3"/>
      <c r="G140" s="4"/>
      <c r="H140" s="5"/>
      <c r="J140" s="5">
        <f>IF(I140="","",IF(I140="green",(G140-1)*H140,IF(I140="red",-H140,IF(I140="cashout",M140-H140,0))))</f>
      </c>
      <c r="M140" s="5"/>
    </row>
    <row r="141" spans="1:13" x14ac:dyDescent="0.25">
      <c r="A141" s="3"/>
      <c r="G141" s="4"/>
      <c r="H141" s="5"/>
      <c r="J141" s="5">
        <f>IF(I141="","",IF(I141="green",(G141-1)*H141,IF(I141="red",-H141,IF(I141="cashout",M141-H141,0))))</f>
      </c>
      <c r="M141" s="5"/>
    </row>
    <row r="142" spans="1:13" x14ac:dyDescent="0.25">
      <c r="A142" s="3"/>
      <c r="G142" s="4"/>
      <c r="H142" s="5"/>
      <c r="J142" s="5">
        <f>IF(I142="","",IF(I142="green",(G142-1)*H142,IF(I142="red",-H142,IF(I142="cashout",M142-H142,0))))</f>
      </c>
      <c r="M142" s="5"/>
    </row>
    <row r="143" spans="1:13" x14ac:dyDescent="0.25">
      <c r="A143" s="3"/>
      <c r="G143" s="4"/>
      <c r="H143" s="5"/>
      <c r="J143" s="5">
        <f>IF(I143="","",IF(I143="green",(G143-1)*H143,IF(I143="red",-H143,IF(I143="cashout",M143-H143,0))))</f>
      </c>
      <c r="M143" s="5"/>
    </row>
    <row r="144" spans="1:13" x14ac:dyDescent="0.25">
      <c r="A144" s="3"/>
      <c r="G144" s="4"/>
      <c r="H144" s="5"/>
      <c r="J144" s="5">
        <f>IF(I144="","",IF(I144="green",(G144-1)*H144,IF(I144="red",-H144,IF(I144="cashout",M144-H144,0))))</f>
      </c>
      <c r="M144" s="5"/>
    </row>
    <row r="145" spans="1:13" x14ac:dyDescent="0.25">
      <c r="A145" s="3"/>
      <c r="G145" s="4"/>
      <c r="H145" s="5"/>
      <c r="J145" s="5">
        <f>IF(I145="","",IF(I145="green",(G145-1)*H145,IF(I145="red",-H145,IF(I145="cashout",M145-H145,0))))</f>
      </c>
      <c r="M145" s="5"/>
    </row>
    <row r="146" spans="1:13" x14ac:dyDescent="0.25">
      <c r="A146" s="3"/>
      <c r="G146" s="4"/>
      <c r="H146" s="5"/>
      <c r="J146" s="5">
        <f>IF(I146="","",IF(I146="green",(G146-1)*H146,IF(I146="red",-H146,IF(I146="cashout",M146-H146,0))))</f>
      </c>
      <c r="M146" s="5"/>
    </row>
    <row r="147" spans="1:13" x14ac:dyDescent="0.25">
      <c r="A147" s="3"/>
      <c r="G147" s="4"/>
      <c r="H147" s="5"/>
      <c r="J147" s="5">
        <f>IF(I147="","",IF(I147="green",(G147-1)*H147,IF(I147="red",-H147,IF(I147="cashout",M147-H147,0))))</f>
      </c>
      <c r="M147" s="5"/>
    </row>
    <row r="148" spans="1:13" x14ac:dyDescent="0.25">
      <c r="A148" s="3"/>
      <c r="G148" s="4"/>
      <c r="H148" s="5"/>
      <c r="J148" s="5">
        <f>IF(I148="","",IF(I148="green",(G148-1)*H148,IF(I148="red",-H148,IF(I148="cashout",M148-H148,0))))</f>
      </c>
      <c r="M148" s="5"/>
    </row>
    <row r="149" spans="1:13" x14ac:dyDescent="0.25">
      <c r="A149" s="3"/>
      <c r="G149" s="4"/>
      <c r="H149" s="5"/>
      <c r="J149" s="5">
        <f>IF(I149="","",IF(I149="green",(G149-1)*H149,IF(I149="red",-H149,IF(I149="cashout",M149-H149,0))))</f>
      </c>
      <c r="M149" s="5"/>
    </row>
    <row r="150" spans="1:13" x14ac:dyDescent="0.25">
      <c r="A150" s="3"/>
      <c r="G150" s="4"/>
      <c r="H150" s="5"/>
      <c r="J150" s="5">
        <f>IF(I150="","",IF(I150="green",(G150-1)*H150,IF(I150="red",-H150,IF(I150="cashout",M150-H150,0))))</f>
      </c>
      <c r="M150" s="5"/>
    </row>
    <row r="151" spans="1:13" x14ac:dyDescent="0.25">
      <c r="A151" s="3"/>
      <c r="G151" s="4"/>
      <c r="H151" s="5"/>
      <c r="J151" s="5">
        <f>IF(I151="","",IF(I151="green",(G151-1)*H151,IF(I151="red",-H151,IF(I151="cashout",M151-H151,0))))</f>
      </c>
      <c r="M151" s="5"/>
    </row>
    <row r="152" spans="1:13" x14ac:dyDescent="0.25">
      <c r="A152" s="3"/>
      <c r="G152" s="4"/>
      <c r="H152" s="5"/>
      <c r="J152" s="5">
        <f>IF(I152="","",IF(I152="green",(G152-1)*H152,IF(I152="red",-H152,IF(I152="cashout",M152-H152,0))))</f>
      </c>
      <c r="M152" s="5"/>
    </row>
    <row r="153" spans="1:13" x14ac:dyDescent="0.25">
      <c r="A153" s="3"/>
      <c r="G153" s="4"/>
      <c r="H153" s="5"/>
      <c r="J153" s="5">
        <f>IF(I153="","",IF(I153="green",(G153-1)*H153,IF(I153="red",-H153,IF(I153="cashout",M153-H153,0))))</f>
      </c>
      <c r="M153" s="5"/>
    </row>
    <row r="154" spans="1:13" x14ac:dyDescent="0.25">
      <c r="A154" s="3"/>
      <c r="G154" s="4"/>
      <c r="H154" s="5"/>
      <c r="J154" s="5">
        <f>IF(I154="","",IF(I154="green",(G154-1)*H154,IF(I154="red",-H154,IF(I154="cashout",M154-H154,0))))</f>
      </c>
      <c r="M154" s="5"/>
    </row>
    <row r="155" spans="1:13" x14ac:dyDescent="0.25">
      <c r="A155" s="3"/>
      <c r="G155" s="4"/>
      <c r="H155" s="5"/>
      <c r="J155" s="5">
        <f>IF(I155="","",IF(I155="green",(G155-1)*H155,IF(I155="red",-H155,IF(I155="cashout",M155-H155,0))))</f>
      </c>
      <c r="M155" s="5"/>
    </row>
    <row r="156" spans="1:13" x14ac:dyDescent="0.25">
      <c r="A156" s="3"/>
      <c r="G156" s="4"/>
      <c r="H156" s="5"/>
      <c r="J156" s="5">
        <f>IF(I156="","",IF(I156="green",(G156-1)*H156,IF(I156="red",-H156,IF(I156="cashout",M156-H156,0))))</f>
      </c>
      <c r="M156" s="5"/>
    </row>
    <row r="157" spans="1:13" x14ac:dyDescent="0.25">
      <c r="A157" s="3"/>
      <c r="G157" s="4"/>
      <c r="H157" s="5"/>
      <c r="J157" s="5">
        <f>IF(I157="","",IF(I157="green",(G157-1)*H157,IF(I157="red",-H157,IF(I157="cashout",M157-H157,0))))</f>
      </c>
      <c r="M157" s="5"/>
    </row>
    <row r="158" spans="1:13" x14ac:dyDescent="0.25">
      <c r="A158" s="3"/>
      <c r="G158" s="4"/>
      <c r="H158" s="5"/>
      <c r="J158" s="5">
        <f>IF(I158="","",IF(I158="green",(G158-1)*H158,IF(I158="red",-H158,IF(I158="cashout",M158-H158,0))))</f>
      </c>
      <c r="M158" s="5"/>
    </row>
    <row r="159" spans="1:13" x14ac:dyDescent="0.25">
      <c r="A159" s="3"/>
      <c r="G159" s="4"/>
      <c r="H159" s="5"/>
      <c r="J159" s="5">
        <f>IF(I159="","",IF(I159="green",(G159-1)*H159,IF(I159="red",-H159,IF(I159="cashout",M159-H159,0))))</f>
      </c>
      <c r="M159" s="5"/>
    </row>
    <row r="160" spans="1:13" x14ac:dyDescent="0.25">
      <c r="A160" s="3"/>
      <c r="G160" s="4"/>
      <c r="H160" s="5"/>
      <c r="J160" s="5">
        <f>IF(I160="","",IF(I160="green",(G160-1)*H160,IF(I160="red",-H160,IF(I160="cashout",M160-H160,0))))</f>
      </c>
      <c r="M160" s="5"/>
    </row>
    <row r="161" spans="1:13" x14ac:dyDescent="0.25">
      <c r="A161" s="3"/>
      <c r="G161" s="4"/>
      <c r="H161" s="5"/>
      <c r="J161" s="5">
        <f>IF(I161="","",IF(I161="green",(G161-1)*H161,IF(I161="red",-H161,IF(I161="cashout",M161-H161,0))))</f>
      </c>
      <c r="M161" s="5"/>
    </row>
    <row r="162" spans="1:13" x14ac:dyDescent="0.25">
      <c r="A162" s="3"/>
      <c r="G162" s="4"/>
      <c r="H162" s="5"/>
      <c r="J162" s="5">
        <f>IF(I162="","",IF(I162="green",(G162-1)*H162,IF(I162="red",-H162,IF(I162="cashout",M162-H162,0))))</f>
      </c>
      <c r="M162" s="5"/>
    </row>
    <row r="163" spans="1:13" x14ac:dyDescent="0.25">
      <c r="A163" s="3"/>
      <c r="G163" s="4"/>
      <c r="H163" s="5"/>
      <c r="J163" s="5">
        <f>IF(I163="","",IF(I163="green",(G163-1)*H163,IF(I163="red",-H163,IF(I163="cashout",M163-H163,0))))</f>
      </c>
      <c r="M163" s="5"/>
    </row>
    <row r="164" spans="1:13" x14ac:dyDescent="0.25">
      <c r="A164" s="3"/>
      <c r="G164" s="4"/>
      <c r="H164" s="5"/>
      <c r="J164" s="5">
        <f>IF(I164="","",IF(I164="green",(G164-1)*H164,IF(I164="red",-H164,IF(I164="cashout",M164-H164,0))))</f>
      </c>
      <c r="M164" s="5"/>
    </row>
    <row r="165" spans="1:13" x14ac:dyDescent="0.25">
      <c r="A165" s="3"/>
      <c r="G165" s="4"/>
      <c r="H165" s="5"/>
      <c r="J165" s="5">
        <f>IF(I165="","",IF(I165="green",(G165-1)*H165,IF(I165="red",-H165,IF(I165="cashout",M165-H165,0))))</f>
      </c>
      <c r="M165" s="5"/>
    </row>
    <row r="166" spans="1:13" x14ac:dyDescent="0.25">
      <c r="A166" s="3"/>
      <c r="G166" s="4"/>
      <c r="H166" s="5"/>
      <c r="J166" s="5">
        <f>IF(I166="","",IF(I166="green",(G166-1)*H166,IF(I166="red",-H166,IF(I166="cashout",M166-H166,0))))</f>
      </c>
      <c r="M166" s="5"/>
    </row>
    <row r="167" spans="1:13" x14ac:dyDescent="0.25">
      <c r="A167" s="3"/>
      <c r="G167" s="4"/>
      <c r="H167" s="5"/>
      <c r="J167" s="5">
        <f>IF(I167="","",IF(I167="green",(G167-1)*H167,IF(I167="red",-H167,IF(I167="cashout",M167-H167,0))))</f>
      </c>
      <c r="M167" s="5"/>
    </row>
    <row r="168" spans="1:13" x14ac:dyDescent="0.25">
      <c r="A168" s="3"/>
      <c r="G168" s="4"/>
      <c r="H168" s="5"/>
      <c r="J168" s="5">
        <f>IF(I168="","",IF(I168="green",(G168-1)*H168,IF(I168="red",-H168,IF(I168="cashout",M168-H168,0))))</f>
      </c>
      <c r="M168" s="5"/>
    </row>
    <row r="169" spans="1:13" x14ac:dyDescent="0.25">
      <c r="A169" s="3"/>
      <c r="G169" s="4"/>
      <c r="H169" s="5"/>
      <c r="J169" s="5">
        <f>IF(I169="","",IF(I169="green",(G169-1)*H169,IF(I169="red",-H169,IF(I169="cashout",M169-H169,0))))</f>
      </c>
      <c r="M169" s="5"/>
    </row>
    <row r="170" spans="1:13" x14ac:dyDescent="0.25">
      <c r="A170" s="3"/>
      <c r="G170" s="4"/>
      <c r="H170" s="5"/>
      <c r="J170" s="5">
        <f>IF(I170="","",IF(I170="green",(G170-1)*H170,IF(I170="red",-H170,IF(I170="cashout",M170-H170,0))))</f>
      </c>
      <c r="M170" s="5"/>
    </row>
    <row r="171" spans="1:13" x14ac:dyDescent="0.25">
      <c r="A171" s="3"/>
      <c r="G171" s="4"/>
      <c r="H171" s="5"/>
      <c r="J171" s="5">
        <f>IF(I171="","",IF(I171="green",(G171-1)*H171,IF(I171="red",-H171,IF(I171="cashout",M171-H171,0))))</f>
      </c>
      <c r="M171" s="5"/>
    </row>
    <row r="172" spans="1:13" x14ac:dyDescent="0.25">
      <c r="A172" s="3"/>
      <c r="G172" s="4"/>
      <c r="H172" s="5"/>
      <c r="J172" s="5">
        <f>IF(I172="","",IF(I172="green",(G172-1)*H172,IF(I172="red",-H172,IF(I172="cashout",M172-H172,0))))</f>
      </c>
      <c r="M172" s="5"/>
    </row>
    <row r="173" spans="1:13" x14ac:dyDescent="0.25">
      <c r="A173" s="3"/>
      <c r="G173" s="4"/>
      <c r="H173" s="5"/>
      <c r="J173" s="5">
        <f>IF(I173="","",IF(I173="green",(G173-1)*H173,IF(I173="red",-H173,IF(I173="cashout",M173-H173,0))))</f>
      </c>
      <c r="M173" s="5"/>
    </row>
    <row r="174" spans="1:13" x14ac:dyDescent="0.25">
      <c r="A174" s="3"/>
      <c r="G174" s="4"/>
      <c r="H174" s="5"/>
      <c r="J174" s="5">
        <f>IF(I174="","",IF(I174="green",(G174-1)*H174,IF(I174="red",-H174,IF(I174="cashout",M174-H174,0))))</f>
      </c>
      <c r="M174" s="5"/>
    </row>
    <row r="175" spans="1:13" x14ac:dyDescent="0.25">
      <c r="A175" s="3"/>
      <c r="G175" s="4"/>
      <c r="H175" s="5"/>
      <c r="J175" s="5">
        <f>IF(I175="","",IF(I175="green",(G175-1)*H175,IF(I175="red",-H175,IF(I175="cashout",M175-H175,0))))</f>
      </c>
      <c r="M175" s="5"/>
    </row>
    <row r="176" spans="1:13" x14ac:dyDescent="0.25">
      <c r="A176" s="3"/>
      <c r="G176" s="4"/>
      <c r="H176" s="5"/>
      <c r="J176" s="5">
        <f>IF(I176="","",IF(I176="green",(G176-1)*H176,IF(I176="red",-H176,IF(I176="cashout",M176-H176,0))))</f>
      </c>
      <c r="M176" s="5"/>
    </row>
    <row r="177" spans="1:13" x14ac:dyDescent="0.25">
      <c r="A177" s="3"/>
      <c r="G177" s="4"/>
      <c r="H177" s="5"/>
      <c r="J177" s="5">
        <f>IF(I177="","",IF(I177="green",(G177-1)*H177,IF(I177="red",-H177,IF(I177="cashout",M177-H177,0))))</f>
      </c>
      <c r="M177" s="5"/>
    </row>
    <row r="178" spans="1:13" x14ac:dyDescent="0.25">
      <c r="A178" s="3"/>
      <c r="G178" s="4"/>
      <c r="H178" s="5"/>
      <c r="J178" s="5">
        <f>IF(I178="","",IF(I178="green",(G178-1)*H178,IF(I178="red",-H178,IF(I178="cashout",M178-H178,0))))</f>
      </c>
      <c r="M178" s="5"/>
    </row>
    <row r="179" spans="1:13" x14ac:dyDescent="0.25">
      <c r="A179" s="3"/>
      <c r="G179" s="4"/>
      <c r="H179" s="5"/>
      <c r="J179" s="5">
        <f>IF(I179="","",IF(I179="green",(G179-1)*H179,IF(I179="red",-H179,IF(I179="cashout",M179-H179,0))))</f>
      </c>
      <c r="M179" s="5"/>
    </row>
    <row r="180" spans="1:13" x14ac:dyDescent="0.25">
      <c r="A180" s="3"/>
      <c r="G180" s="4"/>
      <c r="H180" s="5"/>
      <c r="J180" s="5">
        <f>IF(I180="","",IF(I180="green",(G180-1)*H180,IF(I180="red",-H180,IF(I180="cashout",M180-H180,0))))</f>
      </c>
      <c r="M180" s="5"/>
    </row>
    <row r="181" spans="1:13" x14ac:dyDescent="0.25">
      <c r="A181" s="3"/>
      <c r="G181" s="4"/>
      <c r="H181" s="5"/>
      <c r="J181" s="5">
        <f>IF(I181="","",IF(I181="green",(G181-1)*H181,IF(I181="red",-H181,IF(I181="cashout",M181-H181,0))))</f>
      </c>
      <c r="M181" s="5"/>
    </row>
    <row r="182" spans="1:13" x14ac:dyDescent="0.25">
      <c r="A182" s="3"/>
      <c r="G182" s="4"/>
      <c r="H182" s="5"/>
      <c r="J182" s="5">
        <f>IF(I182="","",IF(I182="green",(G182-1)*H182,IF(I182="red",-H182,IF(I182="cashout",M182-H182,0))))</f>
      </c>
      <c r="M182" s="5"/>
    </row>
    <row r="183" spans="1:13" x14ac:dyDescent="0.25">
      <c r="A183" s="3"/>
      <c r="G183" s="4"/>
      <c r="H183" s="5"/>
      <c r="J183" s="5">
        <f>IF(I183="","",IF(I183="green",(G183-1)*H183,IF(I183="red",-H183,IF(I183="cashout",M183-H183,0))))</f>
      </c>
      <c r="M183" s="5"/>
    </row>
    <row r="184" spans="1:13" x14ac:dyDescent="0.25">
      <c r="A184" s="3"/>
      <c r="G184" s="4"/>
      <c r="H184" s="5"/>
      <c r="J184" s="5">
        <f>IF(I184="","",IF(I184="green",(G184-1)*H184,IF(I184="red",-H184,IF(I184="cashout",M184-H184,0))))</f>
      </c>
      <c r="M184" s="5"/>
    </row>
    <row r="185" spans="1:13" x14ac:dyDescent="0.25">
      <c r="A185" s="3"/>
      <c r="G185" s="4"/>
      <c r="H185" s="5"/>
      <c r="J185" s="5">
        <f>IF(I185="","",IF(I185="green",(G185-1)*H185,IF(I185="red",-H185,IF(I185="cashout",M185-H185,0))))</f>
      </c>
      <c r="M185" s="5"/>
    </row>
    <row r="186" spans="1:13" x14ac:dyDescent="0.25">
      <c r="A186" s="3"/>
      <c r="G186" s="4"/>
      <c r="H186" s="5"/>
      <c r="J186" s="5">
        <f>IF(I186="","",IF(I186="green",(G186-1)*H186,IF(I186="red",-H186,IF(I186="cashout",M186-H186,0))))</f>
      </c>
      <c r="M186" s="5"/>
    </row>
    <row r="187" spans="1:13" x14ac:dyDescent="0.25">
      <c r="A187" s="3"/>
      <c r="G187" s="4"/>
      <c r="H187" s="5"/>
      <c r="J187" s="5">
        <f>IF(I187="","",IF(I187="green",(G187-1)*H187,IF(I187="red",-H187,IF(I187="cashout",M187-H187,0))))</f>
      </c>
      <c r="M187" s="5"/>
    </row>
    <row r="188" spans="1:13" x14ac:dyDescent="0.25">
      <c r="A188" s="3"/>
      <c r="G188" s="4"/>
      <c r="H188" s="5"/>
      <c r="J188" s="5">
        <f>IF(I188="","",IF(I188="green",(G188-1)*H188,IF(I188="red",-H188,IF(I188="cashout",M188-H188,0))))</f>
      </c>
      <c r="M188" s="5"/>
    </row>
    <row r="189" spans="1:13" x14ac:dyDescent="0.25">
      <c r="A189" s="3"/>
      <c r="G189" s="4"/>
      <c r="H189" s="5"/>
      <c r="J189" s="5">
        <f>IF(I189="","",IF(I189="green",(G189-1)*H189,IF(I189="red",-H189,IF(I189="cashout",M189-H189,0))))</f>
      </c>
      <c r="M189" s="5"/>
    </row>
    <row r="190" spans="1:13" x14ac:dyDescent="0.25">
      <c r="A190" s="3"/>
      <c r="G190" s="4"/>
      <c r="H190" s="5"/>
      <c r="J190" s="5">
        <f>IF(I190="","",IF(I190="green",(G190-1)*H190,IF(I190="red",-H190,IF(I190="cashout",M190-H190,0))))</f>
      </c>
      <c r="M190" s="5"/>
    </row>
    <row r="191" spans="1:13" x14ac:dyDescent="0.25">
      <c r="A191" s="3"/>
      <c r="G191" s="4"/>
      <c r="H191" s="5"/>
      <c r="J191" s="5">
        <f>IF(I191="","",IF(I191="green",(G191-1)*H191,IF(I191="red",-H191,IF(I191="cashout",M191-H191,0))))</f>
      </c>
      <c r="M191" s="5"/>
    </row>
    <row r="192" spans="1:13" x14ac:dyDescent="0.25">
      <c r="A192" s="3"/>
      <c r="G192" s="4"/>
      <c r="H192" s="5"/>
      <c r="J192" s="5">
        <f>IF(I192="","",IF(I192="green",(G192-1)*H192,IF(I192="red",-H192,IF(I192="cashout",M192-H192,0))))</f>
      </c>
      <c r="M192" s="5"/>
    </row>
    <row r="193" spans="1:13" x14ac:dyDescent="0.25">
      <c r="A193" s="3"/>
      <c r="G193" s="4"/>
      <c r="H193" s="5"/>
      <c r="J193" s="5">
        <f>IF(I193="","",IF(I193="green",(G193-1)*H193,IF(I193="red",-H193,IF(I193="cashout",M193-H193,0))))</f>
      </c>
      <c r="M193" s="5"/>
    </row>
    <row r="194" spans="1:13" x14ac:dyDescent="0.25">
      <c r="A194" s="3"/>
      <c r="G194" s="4"/>
      <c r="H194" s="5"/>
      <c r="J194" s="5">
        <f>IF(I194="","",IF(I194="green",(G194-1)*H194,IF(I194="red",-H194,IF(I194="cashout",M194-H194,0))))</f>
      </c>
      <c r="M194" s="5"/>
    </row>
    <row r="195" spans="1:13" x14ac:dyDescent="0.25">
      <c r="A195" s="3"/>
      <c r="G195" s="4"/>
      <c r="H195" s="5"/>
      <c r="J195" s="5">
        <f>IF(I195="","",IF(I195="green",(G195-1)*H195,IF(I195="red",-H195,IF(I195="cashout",M195-H195,0))))</f>
      </c>
      <c r="M195" s="5"/>
    </row>
    <row r="196" spans="1:13" x14ac:dyDescent="0.25">
      <c r="A196" s="3"/>
      <c r="G196" s="4"/>
      <c r="H196" s="5"/>
      <c r="J196" s="5">
        <f>IF(I196="","",IF(I196="green",(G196-1)*H196,IF(I196="red",-H196,IF(I196="cashout",M196-H196,0))))</f>
      </c>
      <c r="M196" s="5"/>
    </row>
    <row r="197" spans="1:13" x14ac:dyDescent="0.25">
      <c r="A197" s="3"/>
      <c r="G197" s="4"/>
      <c r="H197" s="5"/>
      <c r="J197" s="5">
        <f>IF(I197="","",IF(I197="green",(G197-1)*H197,IF(I197="red",-H197,IF(I197="cashout",M197-H197,0))))</f>
      </c>
      <c r="M197" s="5"/>
    </row>
    <row r="198" spans="1:13" x14ac:dyDescent="0.25">
      <c r="A198" s="3"/>
      <c r="G198" s="4"/>
      <c r="H198" s="5"/>
      <c r="J198" s="5">
        <f>IF(I198="","",IF(I198="green",(G198-1)*H198,IF(I198="red",-H198,IF(I198="cashout",M198-H198,0))))</f>
      </c>
      <c r="M198" s="5"/>
    </row>
    <row r="199" spans="1:13" x14ac:dyDescent="0.25">
      <c r="A199" s="3"/>
      <c r="G199" s="4"/>
      <c r="H199" s="5"/>
      <c r="J199" s="5">
        <f>IF(I199="","",IF(I199="green",(G199-1)*H199,IF(I199="red",-H199,IF(I199="cashout",M199-H199,0))))</f>
      </c>
      <c r="M199" s="5"/>
    </row>
    <row r="200" spans="1:13" x14ac:dyDescent="0.25">
      <c r="A200" s="3"/>
      <c r="G200" s="4"/>
      <c r="H200" s="5"/>
      <c r="J200" s="5">
        <f>IF(I200="","",IF(I200="green",(G200-1)*H200,IF(I200="red",-H200,IF(I200="cashout",M200-H200,0))))</f>
      </c>
      <c r="M200" s="5"/>
    </row>
    <row r="201" spans="1:13" x14ac:dyDescent="0.25">
      <c r="A201" s="3"/>
      <c r="G201" s="4"/>
      <c r="H201" s="5"/>
      <c r="J201" s="5">
        <f>IF(I201="","",IF(I201="green",(G201-1)*H201,IF(I201="red",-H201,IF(I201="cashout",M201-H201,0))))</f>
      </c>
      <c r="M201" s="5"/>
    </row>
    <row r="202" spans="1:13" x14ac:dyDescent="0.25">
      <c r="A202" s="3"/>
      <c r="G202" s="4"/>
      <c r="H202" s="5"/>
      <c r="J202" s="5">
        <f>IF(I202="","",IF(I202="green",(G202-1)*H202,IF(I202="red",-H202,IF(I202="cashout",M202-H202,0))))</f>
      </c>
      <c r="M202" s="5"/>
    </row>
    <row r="203" spans="1:13" x14ac:dyDescent="0.25">
      <c r="A203" s="3"/>
      <c r="G203" s="4"/>
      <c r="H203" s="5"/>
      <c r="J203" s="5">
        <f>IF(I203="","",IF(I203="green",(G203-1)*H203,IF(I203="red",-H203,IF(I203="cashout",M203-H203,0))))</f>
      </c>
      <c r="M203" s="5"/>
    </row>
    <row r="204" spans="1:13" x14ac:dyDescent="0.25">
      <c r="A204" s="3"/>
      <c r="G204" s="4"/>
      <c r="H204" s="5"/>
      <c r="J204" s="5">
        <f>IF(I204="","",IF(I204="green",(G204-1)*H204,IF(I204="red",-H204,IF(I204="cashout",M204-H204,0))))</f>
      </c>
      <c r="M204" s="5"/>
    </row>
    <row r="205" spans="1:13" x14ac:dyDescent="0.25">
      <c r="A205" s="3"/>
      <c r="G205" s="4"/>
      <c r="H205" s="5"/>
      <c r="J205" s="5">
        <f>IF(I205="","",IF(I205="green",(G205-1)*H205,IF(I205="red",-H205,IF(I205="cashout",M205-H205,0))))</f>
      </c>
      <c r="M205" s="5"/>
    </row>
    <row r="206" spans="1:13" x14ac:dyDescent="0.25">
      <c r="A206" s="3"/>
      <c r="G206" s="4"/>
      <c r="H206" s="5"/>
      <c r="J206" s="5">
        <f>IF(I206="","",IF(I206="green",(G206-1)*H206,IF(I206="red",-H206,IF(I206="cashout",M206-H206,0))))</f>
      </c>
      <c r="M206" s="5"/>
    </row>
    <row r="207" spans="1:13" x14ac:dyDescent="0.25">
      <c r="A207" s="3"/>
      <c r="G207" s="4"/>
      <c r="H207" s="5"/>
      <c r="J207" s="5">
        <f>IF(I207="","",IF(I207="green",(G207-1)*H207,IF(I207="red",-H207,IF(I207="cashout",M207-H207,0))))</f>
      </c>
      <c r="M207" s="5"/>
    </row>
    <row r="208" spans="1:13" x14ac:dyDescent="0.25">
      <c r="A208" s="3"/>
      <c r="G208" s="4"/>
      <c r="H208" s="5"/>
      <c r="J208" s="5">
        <f>IF(I208="","",IF(I208="green",(G208-1)*H208,IF(I208="red",-H208,IF(I208="cashout",M208-H208,0))))</f>
      </c>
      <c r="M208" s="5"/>
    </row>
    <row r="209" spans="1:13" x14ac:dyDescent="0.25">
      <c r="A209" s="3"/>
      <c r="G209" s="4"/>
      <c r="H209" s="5"/>
      <c r="J209" s="5">
        <f>IF(I209="","",IF(I209="green",(G209-1)*H209,IF(I209="red",-H209,IF(I209="cashout",M209-H209,0))))</f>
      </c>
      <c r="M209" s="5"/>
    </row>
    <row r="210" spans="1:13" x14ac:dyDescent="0.25">
      <c r="A210" s="3"/>
      <c r="G210" s="4"/>
      <c r="H210" s="5"/>
      <c r="J210" s="5">
        <f>IF(I210="","",IF(I210="green",(G210-1)*H210,IF(I210="red",-H210,IF(I210="cashout",M210-H210,0))))</f>
      </c>
      <c r="M210" s="5"/>
    </row>
    <row r="211" spans="1:13" x14ac:dyDescent="0.25">
      <c r="A211" s="3"/>
      <c r="G211" s="4"/>
      <c r="H211" s="5"/>
      <c r="J211" s="5">
        <f>IF(I211="","",IF(I211="green",(G211-1)*H211,IF(I211="red",-H211,IF(I211="cashout",M211-H211,0))))</f>
      </c>
      <c r="M211" s="5"/>
    </row>
    <row r="212" spans="1:13" x14ac:dyDescent="0.25">
      <c r="A212" s="3"/>
      <c r="G212" s="4"/>
      <c r="H212" s="5"/>
      <c r="J212" s="5">
        <f>IF(I212="","",IF(I212="green",(G212-1)*H212,IF(I212="red",-H212,IF(I212="cashout",M212-H212,0))))</f>
      </c>
      <c r="M212" s="5"/>
    </row>
    <row r="213" spans="1:13" x14ac:dyDescent="0.25">
      <c r="A213" s="3"/>
      <c r="G213" s="4"/>
      <c r="H213" s="5"/>
      <c r="J213" s="5">
        <f>IF(I213="","",IF(I213="green",(G213-1)*H213,IF(I213="red",-H213,IF(I213="cashout",M213-H213,0))))</f>
      </c>
      <c r="M213" s="5"/>
    </row>
    <row r="214" spans="1:13" x14ac:dyDescent="0.25">
      <c r="A214" s="3"/>
      <c r="G214" s="4"/>
      <c r="H214" s="5"/>
      <c r="J214" s="5">
        <f>IF(I214="","",IF(I214="green",(G214-1)*H214,IF(I214="red",-H214,IF(I214="cashout",M214-H214,0))))</f>
      </c>
      <c r="M214" s="5"/>
    </row>
    <row r="215" spans="1:13" x14ac:dyDescent="0.25">
      <c r="A215" s="3"/>
      <c r="G215" s="4"/>
      <c r="H215" s="5"/>
      <c r="J215" s="5">
        <f>IF(I215="","",IF(I215="green",(G215-1)*H215,IF(I215="red",-H215,IF(I215="cashout",M215-H215,0))))</f>
      </c>
      <c r="M215" s="5"/>
    </row>
    <row r="216" spans="1:13" x14ac:dyDescent="0.25">
      <c r="A216" s="3"/>
      <c r="G216" s="4"/>
      <c r="H216" s="5"/>
      <c r="J216" s="5">
        <f>IF(I216="","",IF(I216="green",(G216-1)*H216,IF(I216="red",-H216,IF(I216="cashout",M216-H216,0))))</f>
      </c>
      <c r="M216" s="5"/>
    </row>
    <row r="217" spans="1:13" x14ac:dyDescent="0.25">
      <c r="A217" s="3"/>
      <c r="G217" s="4"/>
      <c r="H217" s="5"/>
      <c r="J217" s="5">
        <f>IF(I217="","",IF(I217="green",(G217-1)*H217,IF(I217="red",-H217,IF(I217="cashout",M217-H217,0))))</f>
      </c>
      <c r="M217" s="5"/>
    </row>
    <row r="218" spans="1:13" x14ac:dyDescent="0.25">
      <c r="A218" s="3"/>
      <c r="G218" s="4"/>
      <c r="H218" s="5"/>
      <c r="J218" s="5">
        <f>IF(I218="","",IF(I218="green",(G218-1)*H218,IF(I218="red",-H218,IF(I218="cashout",M218-H218,0))))</f>
      </c>
      <c r="M218" s="5"/>
    </row>
    <row r="219" spans="1:13" x14ac:dyDescent="0.25">
      <c r="A219" s="3"/>
      <c r="G219" s="4"/>
      <c r="H219" s="5"/>
      <c r="J219" s="5">
        <f>IF(I219="","",IF(I219="green",(G219-1)*H219,IF(I219="red",-H219,IF(I219="cashout",M219-H219,0))))</f>
      </c>
      <c r="M219" s="5"/>
    </row>
    <row r="220" spans="1:13" x14ac:dyDescent="0.25">
      <c r="A220" s="3"/>
      <c r="G220" s="4"/>
      <c r="H220" s="5"/>
      <c r="J220" s="5">
        <f>IF(I220="","",IF(I220="green",(G220-1)*H220,IF(I220="red",-H220,IF(I220="cashout",M220-H220,0))))</f>
      </c>
      <c r="M220" s="5"/>
    </row>
    <row r="221" spans="1:13" x14ac:dyDescent="0.25">
      <c r="A221" s="3"/>
      <c r="G221" s="4"/>
      <c r="H221" s="5"/>
      <c r="J221" s="5">
        <f>IF(I221="","",IF(I221="green",(G221-1)*H221,IF(I221="red",-H221,IF(I221="cashout",M221-H221,0))))</f>
      </c>
      <c r="M221" s="5"/>
    </row>
    <row r="222" spans="1:13" x14ac:dyDescent="0.25">
      <c r="A222" s="3"/>
      <c r="G222" s="4"/>
      <c r="H222" s="5"/>
      <c r="J222" s="5">
        <f>IF(I222="","",IF(I222="green",(G222-1)*H222,IF(I222="red",-H222,IF(I222="cashout",M222-H222,0))))</f>
      </c>
      <c r="M222" s="5"/>
    </row>
    <row r="223" spans="1:13" x14ac:dyDescent="0.25">
      <c r="A223" s="3"/>
      <c r="G223" s="4"/>
      <c r="H223" s="5"/>
      <c r="J223" s="5">
        <f>IF(I223="","",IF(I223="green",(G223-1)*H223,IF(I223="red",-H223,IF(I223="cashout",M223-H223,0))))</f>
      </c>
      <c r="M223" s="5"/>
    </row>
    <row r="224" spans="1:13" x14ac:dyDescent="0.25">
      <c r="A224" s="3"/>
      <c r="G224" s="4"/>
      <c r="H224" s="5"/>
      <c r="J224" s="5">
        <f>IF(I224="","",IF(I224="green",(G224-1)*H224,IF(I224="red",-H224,IF(I224="cashout",M224-H224,0))))</f>
      </c>
      <c r="M224" s="5"/>
    </row>
    <row r="225" spans="1:13" x14ac:dyDescent="0.25">
      <c r="A225" s="3"/>
      <c r="G225" s="4"/>
      <c r="H225" s="5"/>
      <c r="J225" s="5">
        <f>IF(I225="","",IF(I225="green",(G225-1)*H225,IF(I225="red",-H225,IF(I225="cashout",M225-H225,0))))</f>
      </c>
      <c r="M225" s="5"/>
    </row>
    <row r="226" spans="1:13" x14ac:dyDescent="0.25">
      <c r="A226" s="3"/>
      <c r="G226" s="4"/>
      <c r="H226" s="5"/>
      <c r="J226" s="5">
        <f>IF(I226="","",IF(I226="green",(G226-1)*H226,IF(I226="red",-H226,IF(I226="cashout",M226-H226,0))))</f>
      </c>
      <c r="M226" s="5"/>
    </row>
    <row r="227" spans="1:13" x14ac:dyDescent="0.25">
      <c r="A227" s="3"/>
      <c r="G227" s="4"/>
      <c r="H227" s="5"/>
      <c r="J227" s="5">
        <f>IF(I227="","",IF(I227="green",(G227-1)*H227,IF(I227="red",-H227,IF(I227="cashout",M227-H227,0))))</f>
      </c>
      <c r="M227" s="5"/>
    </row>
    <row r="228" spans="1:13" x14ac:dyDescent="0.25">
      <c r="A228" s="3"/>
      <c r="G228" s="4"/>
      <c r="H228" s="5"/>
      <c r="J228" s="5">
        <f>IF(I228="","",IF(I228="green",(G228-1)*H228,IF(I228="red",-H228,IF(I228="cashout",M228-H228,0))))</f>
      </c>
      <c r="M228" s="5"/>
    </row>
    <row r="229" spans="1:13" x14ac:dyDescent="0.25">
      <c r="A229" s="3"/>
      <c r="G229" s="4"/>
      <c r="H229" s="5"/>
      <c r="J229" s="5">
        <f>IF(I229="","",IF(I229="green",(G229-1)*H229,IF(I229="red",-H229,IF(I229="cashout",M229-H229,0))))</f>
      </c>
      <c r="M229" s="5"/>
    </row>
    <row r="230" spans="1:13" x14ac:dyDescent="0.25">
      <c r="A230" s="3"/>
      <c r="G230" s="4"/>
      <c r="H230" s="5"/>
      <c r="J230" s="5">
        <f>IF(I230="","",IF(I230="green",(G230-1)*H230,IF(I230="red",-H230,IF(I230="cashout",M230-H230,0))))</f>
      </c>
      <c r="M230" s="5"/>
    </row>
    <row r="231" spans="1:13" x14ac:dyDescent="0.25">
      <c r="A231" s="3"/>
      <c r="G231" s="4"/>
      <c r="H231" s="5"/>
      <c r="J231" s="5">
        <f>IF(I231="","",IF(I231="green",(G231-1)*H231,IF(I231="red",-H231,IF(I231="cashout",M231-H231,0))))</f>
      </c>
      <c r="M231" s="5"/>
    </row>
    <row r="232" spans="1:13" x14ac:dyDescent="0.25">
      <c r="A232" s="3"/>
      <c r="G232" s="4"/>
      <c r="H232" s="5"/>
      <c r="J232" s="5">
        <f>IF(I232="","",IF(I232="green",(G232-1)*H232,IF(I232="red",-H232,IF(I232="cashout",M232-H232,0))))</f>
      </c>
      <c r="M232" s="5"/>
    </row>
    <row r="233" spans="1:13" x14ac:dyDescent="0.25">
      <c r="A233" s="3"/>
      <c r="G233" s="4"/>
      <c r="H233" s="5"/>
      <c r="J233" s="5">
        <f>IF(I233="","",IF(I233="green",(G233-1)*H233,IF(I233="red",-H233,IF(I233="cashout",M233-H233,0))))</f>
      </c>
      <c r="M233" s="5"/>
    </row>
    <row r="234" spans="1:13" x14ac:dyDescent="0.25">
      <c r="A234" s="3"/>
      <c r="G234" s="4"/>
      <c r="H234" s="5"/>
      <c r="J234" s="5">
        <f>IF(I234="","",IF(I234="green",(G234-1)*H234,IF(I234="red",-H234,IF(I234="cashout",M234-H234,0))))</f>
      </c>
      <c r="M234" s="5"/>
    </row>
    <row r="235" spans="1:13" x14ac:dyDescent="0.25">
      <c r="A235" s="3"/>
      <c r="G235" s="4"/>
      <c r="H235" s="5"/>
      <c r="J235" s="5">
        <f>IF(I235="","",IF(I235="green",(G235-1)*H235,IF(I235="red",-H235,IF(I235="cashout",M235-H235,0))))</f>
      </c>
      <c r="M235" s="5"/>
    </row>
    <row r="236" spans="1:13" x14ac:dyDescent="0.25">
      <c r="A236" s="3"/>
      <c r="G236" s="4"/>
      <c r="H236" s="5"/>
      <c r="J236" s="5">
        <f>IF(I236="","",IF(I236="green",(G236-1)*H236,IF(I236="red",-H236,IF(I236="cashout",M236-H236,0))))</f>
      </c>
      <c r="M236" s="5"/>
    </row>
    <row r="237" spans="1:13" x14ac:dyDescent="0.25">
      <c r="A237" s="3"/>
      <c r="G237" s="4"/>
      <c r="H237" s="5"/>
      <c r="J237" s="5">
        <f>IF(I237="","",IF(I237="green",(G237-1)*H237,IF(I237="red",-H237,IF(I237="cashout",M237-H237,0))))</f>
      </c>
      <c r="M237" s="5"/>
    </row>
    <row r="238" spans="1:13" x14ac:dyDescent="0.25">
      <c r="A238" s="3"/>
      <c r="G238" s="4"/>
      <c r="H238" s="5"/>
      <c r="J238" s="5">
        <f>IF(I238="","",IF(I238="green",(G238-1)*H238,IF(I238="red",-H238,IF(I238="cashout",M238-H238,0))))</f>
      </c>
      <c r="M238" s="5"/>
    </row>
    <row r="239" spans="1:13" x14ac:dyDescent="0.25">
      <c r="A239" s="3"/>
      <c r="G239" s="4"/>
      <c r="H239" s="5"/>
      <c r="J239" s="5">
        <f>IF(I239="","",IF(I239="green",(G239-1)*H239,IF(I239="red",-H239,IF(I239="cashout",M239-H239,0))))</f>
      </c>
      <c r="M239" s="5"/>
    </row>
    <row r="240" spans="1:13" x14ac:dyDescent="0.25">
      <c r="A240" s="3"/>
      <c r="G240" s="4"/>
      <c r="H240" s="5"/>
      <c r="J240" s="5">
        <f>IF(I240="","",IF(I240="green",(G240-1)*H240,IF(I240="red",-H240,IF(I240="cashout",M240-H240,0))))</f>
      </c>
      <c r="M240" s="5"/>
    </row>
    <row r="241" spans="1:13" x14ac:dyDescent="0.25">
      <c r="A241" s="3"/>
      <c r="G241" s="4"/>
      <c r="H241" s="5"/>
      <c r="J241" s="5">
        <f>IF(I241="","",IF(I241="green",(G241-1)*H241,IF(I241="red",-H241,IF(I241="cashout",M241-H241,0))))</f>
      </c>
      <c r="M241" s="5"/>
    </row>
    <row r="242" spans="1:13" x14ac:dyDescent="0.25">
      <c r="A242" s="3"/>
      <c r="G242" s="4"/>
      <c r="H242" s="5"/>
      <c r="J242" s="5">
        <f>IF(I242="","",IF(I242="green",(G242-1)*H242,IF(I242="red",-H242,IF(I242="cashout",M242-H242,0))))</f>
      </c>
      <c r="M242" s="5"/>
    </row>
    <row r="243" spans="1:13" x14ac:dyDescent="0.25">
      <c r="A243" s="3"/>
      <c r="G243" s="4"/>
      <c r="H243" s="5"/>
      <c r="J243" s="5">
        <f>IF(I243="","",IF(I243="green",(G243-1)*H243,IF(I243="red",-H243,IF(I243="cashout",M243-H243,0))))</f>
      </c>
      <c r="M243" s="5"/>
    </row>
    <row r="244" spans="1:13" x14ac:dyDescent="0.25">
      <c r="A244" s="3"/>
      <c r="G244" s="4"/>
      <c r="H244" s="5"/>
      <c r="J244" s="5">
        <f>IF(I244="","",IF(I244="green",(G244-1)*H244,IF(I244="red",-H244,IF(I244="cashout",M244-H244,0))))</f>
      </c>
      <c r="M244" s="5"/>
    </row>
    <row r="245" spans="1:13" x14ac:dyDescent="0.25">
      <c r="A245" s="3"/>
      <c r="G245" s="4"/>
      <c r="H245" s="5"/>
      <c r="J245" s="5">
        <f>IF(I245="","",IF(I245="green",(G245-1)*H245,IF(I245="red",-H245,IF(I245="cashout",M245-H245,0))))</f>
      </c>
      <c r="M245" s="5"/>
    </row>
    <row r="246" spans="1:13" x14ac:dyDescent="0.25">
      <c r="A246" s="3"/>
      <c r="G246" s="4"/>
      <c r="H246" s="5"/>
      <c r="J246" s="5">
        <f>IF(I246="","",IF(I246="green",(G246-1)*H246,IF(I246="red",-H246,IF(I246="cashout",M246-H246,0))))</f>
      </c>
      <c r="M246" s="5"/>
    </row>
    <row r="247" spans="1:13" x14ac:dyDescent="0.25">
      <c r="A247" s="3"/>
      <c r="G247" s="4"/>
      <c r="H247" s="5"/>
      <c r="J247" s="5">
        <f>IF(I247="","",IF(I247="green",(G247-1)*H247,IF(I247="red",-H247,IF(I247="cashout",M247-H247,0))))</f>
      </c>
      <c r="M247" s="5"/>
    </row>
    <row r="248" spans="1:13" x14ac:dyDescent="0.25">
      <c r="A248" s="3"/>
      <c r="G248" s="4"/>
      <c r="H248" s="5"/>
      <c r="J248" s="5">
        <f>IF(I248="","",IF(I248="green",(G248-1)*H248,IF(I248="red",-H248,IF(I248="cashout",M248-H248,0))))</f>
      </c>
      <c r="M248" s="5"/>
    </row>
    <row r="249" spans="1:13" x14ac:dyDescent="0.25">
      <c r="A249" s="3"/>
      <c r="G249" s="4"/>
      <c r="H249" s="5"/>
      <c r="J249" s="5">
        <f>IF(I249="","",IF(I249="green",(G249-1)*H249,IF(I249="red",-H249,IF(I249="cashout",M249-H249,0))))</f>
      </c>
      <c r="M249" s="5"/>
    </row>
    <row r="250" spans="1:13" x14ac:dyDescent="0.25">
      <c r="A250" s="3"/>
      <c r="G250" s="4"/>
      <c r="H250" s="5"/>
      <c r="J250" s="5">
        <f>IF(I250="","",IF(I250="green",(G250-1)*H250,IF(I250="red",-H250,IF(I250="cashout",M250-H250,0))))</f>
      </c>
      <c r="M250" s="5"/>
    </row>
    <row r="251" spans="1:13" x14ac:dyDescent="0.25">
      <c r="A251" s="3"/>
      <c r="G251" s="4"/>
      <c r="H251" s="5"/>
      <c r="J251" s="5">
        <f>IF(I251="","",IF(I251="green",(G251-1)*H251,IF(I251="red",-H251,IF(I251="cashout",M251-H251,0))))</f>
      </c>
      <c r="M251" s="5"/>
    </row>
    <row r="252" spans="1:13" x14ac:dyDescent="0.25">
      <c r="A252" s="3"/>
      <c r="G252" s="4"/>
      <c r="H252" s="5"/>
      <c r="J252" s="5">
        <f>IF(I252="","",IF(I252="green",(G252-1)*H252,IF(I252="red",-H252,IF(I252="cashout",M252-H252,0))))</f>
      </c>
      <c r="M252" s="5"/>
    </row>
    <row r="253" spans="1:13" x14ac:dyDescent="0.25">
      <c r="A253" s="3"/>
      <c r="G253" s="4"/>
      <c r="H253" s="5"/>
      <c r="J253" s="5">
        <f>IF(I253="","",IF(I253="green",(G253-1)*H253,IF(I253="red",-H253,IF(I253="cashout",M253-H253,0))))</f>
      </c>
      <c r="M253" s="5"/>
    </row>
    <row r="254" spans="1:13" x14ac:dyDescent="0.25">
      <c r="A254" s="3"/>
      <c r="G254" s="4"/>
      <c r="H254" s="5"/>
      <c r="J254" s="5">
        <f>IF(I254="","",IF(I254="green",(G254-1)*H254,IF(I254="red",-H254,IF(I254="cashout",M254-H254,0))))</f>
      </c>
      <c r="M254" s="5"/>
    </row>
    <row r="255" spans="1:13" x14ac:dyDescent="0.25">
      <c r="A255" s="3"/>
      <c r="G255" s="4"/>
      <c r="H255" s="5"/>
      <c r="J255" s="5">
        <f>IF(I255="","",IF(I255="green",(G255-1)*H255,IF(I255="red",-H255,IF(I255="cashout",M255-H255,0))))</f>
      </c>
      <c r="M255" s="5"/>
    </row>
    <row r="256" spans="1:13" x14ac:dyDescent="0.25">
      <c r="A256" s="3"/>
      <c r="G256" s="4"/>
      <c r="H256" s="5"/>
      <c r="J256" s="5">
        <f>IF(I256="","",IF(I256="green",(G256-1)*H256,IF(I256="red",-H256,IF(I256="cashout",M256-H256,0))))</f>
      </c>
      <c r="M256" s="5"/>
    </row>
    <row r="257" spans="1:13" x14ac:dyDescent="0.25">
      <c r="A257" s="3"/>
      <c r="G257" s="4"/>
      <c r="H257" s="5"/>
      <c r="J257" s="5">
        <f>IF(I257="","",IF(I257="green",(G257-1)*H257,IF(I257="red",-H257,IF(I257="cashout",M257-H257,0))))</f>
      </c>
      <c r="M257" s="5"/>
    </row>
    <row r="258" spans="1:13" x14ac:dyDescent="0.25">
      <c r="A258" s="3"/>
      <c r="G258" s="4"/>
      <c r="H258" s="5"/>
      <c r="J258" s="5">
        <f>IF(I258="","",IF(I258="green",(G258-1)*H258,IF(I258="red",-H258,IF(I258="cashout",M258-H258,0))))</f>
      </c>
      <c r="M258" s="5"/>
    </row>
    <row r="259" spans="1:13" x14ac:dyDescent="0.25">
      <c r="A259" s="3"/>
      <c r="G259" s="4"/>
      <c r="H259" s="5"/>
      <c r="J259" s="5">
        <f>IF(I259="","",IF(I259="green",(G259-1)*H259,IF(I259="red",-H259,IF(I259="cashout",M259-H259,0))))</f>
      </c>
      <c r="M259" s="5"/>
    </row>
    <row r="260" spans="1:13" x14ac:dyDescent="0.25">
      <c r="A260" s="3"/>
      <c r="G260" s="4"/>
      <c r="H260" s="5"/>
      <c r="J260" s="5">
        <f>IF(I260="","",IF(I260="green",(G260-1)*H260,IF(I260="red",-H260,IF(I260="cashout",M260-H260,0))))</f>
      </c>
      <c r="M260" s="5"/>
    </row>
    <row r="261" spans="1:13" x14ac:dyDescent="0.25">
      <c r="A261" s="3"/>
      <c r="G261" s="4"/>
      <c r="H261" s="5"/>
      <c r="J261" s="5">
        <f>IF(I261="","",IF(I261="green",(G261-1)*H261,IF(I261="red",-H261,IF(I261="cashout",M261-H261,0))))</f>
      </c>
      <c r="M261" s="5"/>
    </row>
    <row r="262" spans="1:13" x14ac:dyDescent="0.25">
      <c r="A262" s="3"/>
      <c r="G262" s="4"/>
      <c r="H262" s="5"/>
      <c r="J262" s="5">
        <f>IF(I262="","",IF(I262="green",(G262-1)*H262,IF(I262="red",-H262,IF(I262="cashout",M262-H262,0))))</f>
      </c>
      <c r="M262" s="5"/>
    </row>
    <row r="263" spans="1:13" x14ac:dyDescent="0.25">
      <c r="A263" s="3"/>
      <c r="G263" s="4"/>
      <c r="H263" s="5"/>
      <c r="J263" s="5">
        <f>IF(I263="","",IF(I263="green",(G263-1)*H263,IF(I263="red",-H263,IF(I263="cashout",M263-H263,0))))</f>
      </c>
      <c r="M263" s="5"/>
    </row>
    <row r="264" spans="1:13" x14ac:dyDescent="0.25">
      <c r="A264" s="3"/>
      <c r="G264" s="4"/>
      <c r="H264" s="5"/>
      <c r="J264" s="5">
        <f>IF(I264="","",IF(I264="green",(G264-1)*H264,IF(I264="red",-H264,IF(I264="cashout",M264-H264,0))))</f>
      </c>
      <c r="M264" s="5"/>
    </row>
    <row r="265" spans="1:13" x14ac:dyDescent="0.25">
      <c r="A265" s="3"/>
      <c r="G265" s="4"/>
      <c r="H265" s="5"/>
      <c r="J265" s="5">
        <f>IF(I265="","",IF(I265="green",(G265-1)*H265,IF(I265="red",-H265,IF(I265="cashout",M265-H265,0))))</f>
      </c>
      <c r="M265" s="5"/>
    </row>
    <row r="266" spans="1:13" x14ac:dyDescent="0.25">
      <c r="A266" s="3"/>
      <c r="G266" s="4"/>
      <c r="H266" s="5"/>
      <c r="J266" s="5">
        <f>IF(I266="","",IF(I266="green",(G266-1)*H266,IF(I266="red",-H266,IF(I266="cashout",M266-H266,0))))</f>
      </c>
      <c r="M266" s="5"/>
    </row>
    <row r="267" spans="1:13" x14ac:dyDescent="0.25">
      <c r="A267" s="3"/>
      <c r="G267" s="4"/>
      <c r="H267" s="5"/>
      <c r="J267" s="5">
        <f>IF(I267="","",IF(I267="green",(G267-1)*H267,IF(I267="red",-H267,IF(I267="cashout",M267-H267,0))))</f>
      </c>
      <c r="M267" s="5"/>
    </row>
    <row r="268" spans="1:13" x14ac:dyDescent="0.25">
      <c r="A268" s="3"/>
      <c r="G268" s="4"/>
      <c r="H268" s="5"/>
      <c r="J268" s="5">
        <f>IF(I268="","",IF(I268="green",(G268-1)*H268,IF(I268="red",-H268,IF(I268="cashout",M268-H268,0))))</f>
      </c>
      <c r="M268" s="5"/>
    </row>
    <row r="269" spans="1:13" x14ac:dyDescent="0.25">
      <c r="A269" s="3"/>
      <c r="G269" s="4"/>
      <c r="H269" s="5"/>
      <c r="J269" s="5">
        <f>IF(I269="","",IF(I269="green",(G269-1)*H269,IF(I269="red",-H269,IF(I269="cashout",M269-H269,0))))</f>
      </c>
      <c r="M269" s="5"/>
    </row>
    <row r="270" spans="1:13" x14ac:dyDescent="0.25">
      <c r="A270" s="3"/>
      <c r="G270" s="4"/>
      <c r="H270" s="5"/>
      <c r="J270" s="5">
        <f>IF(I270="","",IF(I270="green",(G270-1)*H270,IF(I270="red",-H270,IF(I270="cashout",M270-H270,0))))</f>
      </c>
      <c r="M270" s="5"/>
    </row>
    <row r="271" spans="1:13" x14ac:dyDescent="0.25">
      <c r="A271" s="3"/>
      <c r="G271" s="4"/>
      <c r="H271" s="5"/>
      <c r="J271" s="5">
        <f>IF(I271="","",IF(I271="green",(G271-1)*H271,IF(I271="red",-H271,IF(I271="cashout",M271-H271,0))))</f>
      </c>
      <c r="M271" s="5"/>
    </row>
    <row r="272" spans="1:13" x14ac:dyDescent="0.25">
      <c r="A272" s="3"/>
      <c r="G272" s="4"/>
      <c r="H272" s="5"/>
      <c r="J272" s="5">
        <f>IF(I272="","",IF(I272="green",(G272-1)*H272,IF(I272="red",-H272,IF(I272="cashout",M272-H272,0))))</f>
      </c>
      <c r="M272" s="5"/>
    </row>
    <row r="273" spans="1:13" x14ac:dyDescent="0.25">
      <c r="A273" s="3"/>
      <c r="G273" s="4"/>
      <c r="H273" s="5"/>
      <c r="J273" s="5">
        <f>IF(I273="","",IF(I273="green",(G273-1)*H273,IF(I273="red",-H273,IF(I273="cashout",M273-H273,0))))</f>
      </c>
      <c r="M273" s="5"/>
    </row>
    <row r="274" spans="1:13" x14ac:dyDescent="0.25">
      <c r="A274" s="3"/>
      <c r="G274" s="4"/>
      <c r="H274" s="5"/>
      <c r="J274" s="5">
        <f>IF(I274="","",IF(I274="green",(G274-1)*H274,IF(I274="red",-H274,IF(I274="cashout",M274-H274,0))))</f>
      </c>
      <c r="M274" s="5"/>
    </row>
    <row r="275" spans="1:13" x14ac:dyDescent="0.25">
      <c r="A275" s="3"/>
      <c r="G275" s="4"/>
      <c r="H275" s="5"/>
      <c r="J275" s="5">
        <f>IF(I275="","",IF(I275="green",(G275-1)*H275,IF(I275="red",-H275,IF(I275="cashout",M275-H275,0))))</f>
      </c>
      <c r="M275" s="5"/>
    </row>
    <row r="276" spans="1:13" x14ac:dyDescent="0.25">
      <c r="A276" s="3"/>
      <c r="G276" s="4"/>
      <c r="H276" s="5"/>
      <c r="J276" s="5">
        <f>IF(I276="","",IF(I276="green",(G276-1)*H276,IF(I276="red",-H276,IF(I276="cashout",M276-H276,0))))</f>
      </c>
      <c r="M276" s="5"/>
    </row>
    <row r="277" spans="1:13" x14ac:dyDescent="0.25">
      <c r="A277" s="3"/>
      <c r="G277" s="4"/>
      <c r="H277" s="5"/>
      <c r="J277" s="5">
        <f>IF(I277="","",IF(I277="green",(G277-1)*H277,IF(I277="red",-H277,IF(I277="cashout",M277-H277,0))))</f>
      </c>
      <c r="M277" s="5"/>
    </row>
    <row r="278" spans="1:13" x14ac:dyDescent="0.25">
      <c r="A278" s="3"/>
      <c r="G278" s="4"/>
      <c r="H278" s="5"/>
      <c r="J278" s="5">
        <f>IF(I278="","",IF(I278="green",(G278-1)*H278,IF(I278="red",-H278,IF(I278="cashout",M278-H278,0))))</f>
      </c>
      <c r="M278" s="5"/>
    </row>
    <row r="279" spans="1:13" x14ac:dyDescent="0.25">
      <c r="A279" s="3"/>
      <c r="G279" s="4"/>
      <c r="H279" s="5"/>
      <c r="J279" s="5">
        <f>IF(I279="","",IF(I279="green",(G279-1)*H279,IF(I279="red",-H279,IF(I279="cashout",M279-H279,0))))</f>
      </c>
      <c r="M279" s="5"/>
    </row>
    <row r="280" spans="1:13" x14ac:dyDescent="0.25">
      <c r="A280" s="3"/>
      <c r="G280" s="4"/>
      <c r="H280" s="5"/>
      <c r="J280" s="5">
        <f>IF(I280="","",IF(I280="green",(G280-1)*H280,IF(I280="red",-H280,IF(I280="cashout",M280-H280,0))))</f>
      </c>
      <c r="M280" s="5"/>
    </row>
    <row r="281" spans="1:13" x14ac:dyDescent="0.25">
      <c r="A281" s="3"/>
      <c r="G281" s="4"/>
      <c r="H281" s="5"/>
      <c r="J281" s="5">
        <f>IF(I281="","",IF(I281="green",(G281-1)*H281,IF(I281="red",-H281,IF(I281="cashout",M281-H281,0))))</f>
      </c>
      <c r="M281" s="5"/>
    </row>
    <row r="282" spans="1:13" x14ac:dyDescent="0.25">
      <c r="A282" s="3"/>
      <c r="G282" s="4"/>
      <c r="H282" s="5"/>
      <c r="J282" s="5">
        <f>IF(I282="","",IF(I282="green",(G282-1)*H282,IF(I282="red",-H282,IF(I282="cashout",M282-H282,0))))</f>
      </c>
      <c r="M282" s="5"/>
    </row>
    <row r="283" spans="1:13" x14ac:dyDescent="0.25">
      <c r="A283" s="3"/>
      <c r="G283" s="4"/>
      <c r="H283" s="5"/>
      <c r="J283" s="5">
        <f>IF(I283="","",IF(I283="green",(G283-1)*H283,IF(I283="red",-H283,IF(I283="cashout",M283-H283,0))))</f>
      </c>
      <c r="M283" s="5"/>
    </row>
    <row r="284" spans="1:13" x14ac:dyDescent="0.25">
      <c r="A284" s="3"/>
      <c r="G284" s="4"/>
      <c r="H284" s="5"/>
      <c r="J284" s="5">
        <f>IF(I284="","",IF(I284="green",(G284-1)*H284,IF(I284="red",-H284,IF(I284="cashout",M284-H284,0))))</f>
      </c>
      <c r="M284" s="5"/>
    </row>
    <row r="285" spans="1:13" x14ac:dyDescent="0.25">
      <c r="A285" s="3"/>
      <c r="G285" s="4"/>
      <c r="H285" s="5"/>
      <c r="J285" s="5">
        <f>IF(I285="","",IF(I285="green",(G285-1)*H285,IF(I285="red",-H285,IF(I285="cashout",M285-H285,0))))</f>
      </c>
      <c r="M285" s="5"/>
    </row>
    <row r="286" spans="1:13" x14ac:dyDescent="0.25">
      <c r="A286" s="3"/>
      <c r="G286" s="4"/>
      <c r="H286" s="5"/>
      <c r="J286" s="5">
        <f>IF(I286="","",IF(I286="green",(G286-1)*H286,IF(I286="red",-H286,IF(I286="cashout",M286-H286,0))))</f>
      </c>
      <c r="M286" s="5"/>
    </row>
    <row r="287" spans="1:13" x14ac:dyDescent="0.25">
      <c r="A287" s="3"/>
      <c r="G287" s="4"/>
      <c r="H287" s="5"/>
      <c r="J287" s="5">
        <f>IF(I287="","",IF(I287="green",(G287-1)*H287,IF(I287="red",-H287,IF(I287="cashout",M287-H287,0))))</f>
      </c>
      <c r="M287" s="5"/>
    </row>
    <row r="288" spans="1:13" x14ac:dyDescent="0.25">
      <c r="A288" s="3"/>
      <c r="G288" s="4"/>
      <c r="H288" s="5"/>
      <c r="J288" s="5">
        <f>IF(I288="","",IF(I288="green",(G288-1)*H288,IF(I288="red",-H288,IF(I288="cashout",M288-H288,0))))</f>
      </c>
      <c r="M288" s="5"/>
    </row>
    <row r="289" spans="1:13" x14ac:dyDescent="0.25">
      <c r="A289" s="3"/>
      <c r="G289" s="4"/>
      <c r="H289" s="5"/>
      <c r="J289" s="5">
        <f>IF(I289="","",IF(I289="green",(G289-1)*H289,IF(I289="red",-H289,IF(I289="cashout",M289-H289,0))))</f>
      </c>
      <c r="M289" s="5"/>
    </row>
    <row r="290" spans="1:13" x14ac:dyDescent="0.25">
      <c r="A290" s="3"/>
      <c r="G290" s="4"/>
      <c r="H290" s="5"/>
      <c r="J290" s="5">
        <f>IF(I290="","",IF(I290="green",(G290-1)*H290,IF(I290="red",-H290,IF(I290="cashout",M290-H290,0))))</f>
      </c>
      <c r="M290" s="5"/>
    </row>
    <row r="291" spans="1:13" x14ac:dyDescent="0.25">
      <c r="A291" s="3"/>
      <c r="G291" s="4"/>
      <c r="H291" s="5"/>
      <c r="J291" s="5">
        <f>IF(I291="","",IF(I291="green",(G291-1)*H291,IF(I291="red",-H291,IF(I291="cashout",M291-H291,0))))</f>
      </c>
      <c r="M291" s="5"/>
    </row>
    <row r="292" spans="1:13" x14ac:dyDescent="0.25">
      <c r="A292" s="3"/>
      <c r="G292" s="4"/>
      <c r="H292" s="5"/>
      <c r="J292" s="5">
        <f>IF(I292="","",IF(I292="green",(G292-1)*H292,IF(I292="red",-H292,IF(I292="cashout",M292-H292,0))))</f>
      </c>
      <c r="M292" s="5"/>
    </row>
    <row r="293" spans="1:13" x14ac:dyDescent="0.25">
      <c r="A293" s="3"/>
      <c r="G293" s="4"/>
      <c r="H293" s="5"/>
      <c r="J293" s="5">
        <f>IF(I293="","",IF(I293="green",(G293-1)*H293,IF(I293="red",-H293,IF(I293="cashout",M293-H293,0))))</f>
      </c>
      <c r="M293" s="5"/>
    </row>
    <row r="294" spans="1:13" x14ac:dyDescent="0.25">
      <c r="A294" s="3"/>
      <c r="G294" s="4"/>
      <c r="H294" s="5"/>
      <c r="J294" s="5">
        <f>IF(I294="","",IF(I294="green",(G294-1)*H294,IF(I294="red",-H294,IF(I294="cashout",M294-H294,0))))</f>
      </c>
      <c r="M294" s="5"/>
    </row>
    <row r="295" spans="1:13" x14ac:dyDescent="0.25">
      <c r="A295" s="3"/>
      <c r="G295" s="4"/>
      <c r="H295" s="5"/>
      <c r="J295" s="5">
        <f>IF(I295="","",IF(I295="green",(G295-1)*H295,IF(I295="red",-H295,IF(I295="cashout",M295-H295,0))))</f>
      </c>
      <c r="M295" s="5"/>
    </row>
    <row r="296" spans="1:13" x14ac:dyDescent="0.25">
      <c r="A296" s="3"/>
      <c r="G296" s="4"/>
      <c r="H296" s="5"/>
      <c r="J296" s="5">
        <f>IF(I296="","",IF(I296="green",(G296-1)*H296,IF(I296="red",-H296,IF(I296="cashout",M296-H296,0))))</f>
      </c>
      <c r="M296" s="5"/>
    </row>
    <row r="297" spans="1:13" x14ac:dyDescent="0.25">
      <c r="A297" s="3"/>
      <c r="G297" s="4"/>
      <c r="H297" s="5"/>
      <c r="J297" s="5">
        <f>IF(I297="","",IF(I297="green",(G297-1)*H297,IF(I297="red",-H297,IF(I297="cashout",M297-H297,0))))</f>
      </c>
      <c r="M297" s="5"/>
    </row>
    <row r="298" spans="1:13" x14ac:dyDescent="0.25">
      <c r="A298" s="3"/>
      <c r="G298" s="4"/>
      <c r="H298" s="5"/>
      <c r="J298" s="5">
        <f>IF(I298="","",IF(I298="green",(G298-1)*H298,IF(I298="red",-H298,IF(I298="cashout",M298-H298,0))))</f>
      </c>
      <c r="M298" s="5"/>
    </row>
    <row r="299" spans="1:13" x14ac:dyDescent="0.25">
      <c r="A299" s="3"/>
      <c r="G299" s="4"/>
      <c r="H299" s="5"/>
      <c r="J299" s="5">
        <f>IF(I299="","",IF(I299="green",(G299-1)*H299,IF(I299="red",-H299,IF(I299="cashout",M299-H299,0))))</f>
      </c>
      <c r="M299" s="5"/>
    </row>
    <row r="300" spans="1:13" x14ac:dyDescent="0.25">
      <c r="A300" s="3"/>
      <c r="G300" s="4"/>
      <c r="H300" s="5"/>
      <c r="J300" s="5">
        <f>IF(I300="","",IF(I300="green",(G300-1)*H300,IF(I300="red",-H300,IF(I300="cashout",M300-H300,0))))</f>
      </c>
      <c r="M300" s="5"/>
    </row>
    <row r="301" spans="1:13" x14ac:dyDescent="0.25">
      <c r="A301" s="3"/>
      <c r="G301" s="4"/>
      <c r="H301" s="5"/>
      <c r="J301" s="5">
        <f>IF(I301="","",IF(I301="green",(G301-1)*H301,IF(I301="red",-H301,IF(I301="cashout",M301-H301,0))))</f>
      </c>
      <c r="M301" s="5"/>
    </row>
    <row r="302" spans="1:13" x14ac:dyDescent="0.25">
      <c r="A302" s="3"/>
      <c r="G302" s="4"/>
      <c r="H302" s="5"/>
      <c r="J302" s="5">
        <f>IF(I302="","",IF(I302="green",(G302-1)*H302,IF(I302="red",-H302,IF(I302="cashout",M302-H302,0))))</f>
      </c>
      <c r="M302" s="5"/>
    </row>
    <row r="303" spans="1:13" x14ac:dyDescent="0.25">
      <c r="A303" s="3"/>
      <c r="G303" s="4"/>
      <c r="H303" s="5"/>
      <c r="J303" s="5">
        <f>IF(I303="","",IF(I303="green",(G303-1)*H303,IF(I303="red",-H303,IF(I303="cashout",M303-H303,0))))</f>
      </c>
      <c r="M303" s="5"/>
    </row>
    <row r="304" spans="1:13" x14ac:dyDescent="0.25">
      <c r="A304" s="3"/>
      <c r="G304" s="4"/>
      <c r="H304" s="5"/>
      <c r="J304" s="5">
        <f>IF(I304="","",IF(I304="green",(G304-1)*H304,IF(I304="red",-H304,IF(I304="cashout",M304-H304,0))))</f>
      </c>
      <c r="M304" s="5"/>
    </row>
    <row r="305" spans="1:13" x14ac:dyDescent="0.25">
      <c r="A305" s="3"/>
      <c r="G305" s="4"/>
      <c r="H305" s="5"/>
      <c r="J305" s="5">
        <f>IF(I305="","",IF(I305="green",(G305-1)*H305,IF(I305="red",-H305,IF(I305="cashout",M305-H305,0))))</f>
      </c>
      <c r="M305" s="5"/>
    </row>
    <row r="306" spans="1:13" x14ac:dyDescent="0.25">
      <c r="A306" s="3"/>
      <c r="G306" s="4"/>
      <c r="H306" s="5"/>
      <c r="J306" s="5">
        <f>IF(I306="","",IF(I306="green",(G306-1)*H306,IF(I306="red",-H306,IF(I306="cashout",M306-H306,0))))</f>
      </c>
      <c r="M306" s="5"/>
    </row>
    <row r="307" spans="1:13" x14ac:dyDescent="0.25">
      <c r="A307" s="3"/>
      <c r="G307" s="4"/>
      <c r="H307" s="5"/>
      <c r="J307" s="5">
        <f>IF(I307="","",IF(I307="green",(G307-1)*H307,IF(I307="red",-H307,IF(I307="cashout",M307-H307,0))))</f>
      </c>
      <c r="M307" s="5"/>
    </row>
    <row r="308" spans="1:13" x14ac:dyDescent="0.25">
      <c r="A308" s="3"/>
      <c r="G308" s="4"/>
      <c r="H308" s="5"/>
      <c r="J308" s="5">
        <f>IF(I308="","",IF(I308="green",(G308-1)*H308,IF(I308="red",-H308,IF(I308="cashout",M308-H308,0))))</f>
      </c>
      <c r="M308" s="5"/>
    </row>
    <row r="309" spans="1:13" x14ac:dyDescent="0.25">
      <c r="A309" s="3"/>
      <c r="G309" s="4"/>
      <c r="H309" s="5"/>
      <c r="J309" s="5">
        <f>IF(I309="","",IF(I309="green",(G309-1)*H309,IF(I309="red",-H309,IF(I309="cashout",M309-H309,0))))</f>
      </c>
      <c r="M309" s="5"/>
    </row>
    <row r="310" spans="1:13" x14ac:dyDescent="0.25">
      <c r="A310" s="3"/>
      <c r="G310" s="4"/>
      <c r="H310" s="5"/>
      <c r="J310" s="5">
        <f>IF(I310="","",IF(I310="green",(G310-1)*H310,IF(I310="red",-H310,IF(I310="cashout",M310-H310,0))))</f>
      </c>
      <c r="M310" s="5"/>
    </row>
    <row r="311" spans="1:13" x14ac:dyDescent="0.25">
      <c r="A311" s="3"/>
      <c r="G311" s="4"/>
      <c r="H311" s="5"/>
      <c r="J311" s="5">
        <f>IF(I311="","",IF(I311="green",(G311-1)*H311,IF(I311="red",-H311,IF(I311="cashout",M311-H311,0))))</f>
      </c>
      <c r="M311" s="5"/>
    </row>
    <row r="312" spans="1:13" x14ac:dyDescent="0.25">
      <c r="A312" s="3"/>
      <c r="G312" s="4"/>
      <c r="H312" s="5"/>
      <c r="J312" s="5">
        <f>IF(I312="","",IF(I312="green",(G312-1)*H312,IF(I312="red",-H312,IF(I312="cashout",M312-H312,0))))</f>
      </c>
      <c r="M312" s="5"/>
    </row>
    <row r="313" spans="1:13" x14ac:dyDescent="0.25">
      <c r="A313" s="3"/>
      <c r="G313" s="4"/>
      <c r="H313" s="5"/>
      <c r="J313" s="5">
        <f>IF(I313="","",IF(I313="green",(G313-1)*H313,IF(I313="red",-H313,IF(I313="cashout",M313-H313,0))))</f>
      </c>
      <c r="M313" s="5"/>
    </row>
    <row r="314" spans="1:13" x14ac:dyDescent="0.25">
      <c r="A314" s="3"/>
      <c r="G314" s="4"/>
      <c r="H314" s="5"/>
      <c r="J314" s="5">
        <f>IF(I314="","",IF(I314="green",(G314-1)*H314,IF(I314="red",-H314,IF(I314="cashout",M314-H314,0))))</f>
      </c>
      <c r="M314" s="5"/>
    </row>
    <row r="315" spans="1:13" x14ac:dyDescent="0.25">
      <c r="A315" s="3"/>
      <c r="G315" s="4"/>
      <c r="H315" s="5"/>
      <c r="J315" s="5">
        <f>IF(I315="","",IF(I315="green",(G315-1)*H315,IF(I315="red",-H315,IF(I315="cashout",M315-H315,0))))</f>
      </c>
      <c r="M315" s="5"/>
    </row>
    <row r="316" spans="1:13" x14ac:dyDescent="0.25">
      <c r="A316" s="3"/>
      <c r="G316" s="4"/>
      <c r="H316" s="5"/>
      <c r="J316" s="5">
        <f>IF(I316="","",IF(I316="green",(G316-1)*H316,IF(I316="red",-H316,IF(I316="cashout",M316-H316,0))))</f>
      </c>
      <c r="M316" s="5"/>
    </row>
    <row r="317" spans="1:13" x14ac:dyDescent="0.25">
      <c r="A317" s="3"/>
      <c r="G317" s="4"/>
      <c r="H317" s="5"/>
      <c r="J317" s="5">
        <f>IF(I317="","",IF(I317="green",(G317-1)*H317,IF(I317="red",-H317,IF(I317="cashout",M317-H317,0))))</f>
      </c>
      <c r="M317" s="5"/>
    </row>
    <row r="318" spans="1:13" x14ac:dyDescent="0.25">
      <c r="A318" s="3"/>
      <c r="G318" s="4"/>
      <c r="H318" s="5"/>
      <c r="J318" s="5">
        <f>IF(I318="","",IF(I318="green",(G318-1)*H318,IF(I318="red",-H318,IF(I318="cashout",M318-H318,0))))</f>
      </c>
      <c r="M318" s="5"/>
    </row>
    <row r="319" spans="1:13" x14ac:dyDescent="0.25">
      <c r="A319" s="3"/>
      <c r="G319" s="4"/>
      <c r="H319" s="5"/>
      <c r="J319" s="5">
        <f>IF(I319="","",IF(I319="green",(G319-1)*H319,IF(I319="red",-H319,IF(I319="cashout",M319-H319,0))))</f>
      </c>
      <c r="M319" s="5"/>
    </row>
    <row r="320" spans="1:13" x14ac:dyDescent="0.25">
      <c r="A320" s="3"/>
      <c r="G320" s="4"/>
      <c r="H320" s="5"/>
      <c r="J320" s="5">
        <f>IF(I320="","",IF(I320="green",(G320-1)*H320,IF(I320="red",-H320,IF(I320="cashout",M320-H320,0))))</f>
      </c>
      <c r="M320" s="5"/>
    </row>
    <row r="321" spans="1:13" x14ac:dyDescent="0.25">
      <c r="A321" s="3"/>
      <c r="G321" s="4"/>
      <c r="H321" s="5"/>
      <c r="J321" s="5">
        <f>IF(I321="","",IF(I321="green",(G321-1)*H321,IF(I321="red",-H321,IF(I321="cashout",M321-H321,0))))</f>
      </c>
      <c r="M321" s="5"/>
    </row>
    <row r="322" spans="1:13" x14ac:dyDescent="0.25">
      <c r="A322" s="3"/>
      <c r="G322" s="4"/>
      <c r="H322" s="5"/>
      <c r="J322" s="5">
        <f>IF(I322="","",IF(I322="green",(G322-1)*H322,IF(I322="red",-H322,IF(I322="cashout",M322-H322,0))))</f>
      </c>
      <c r="M322" s="5"/>
    </row>
    <row r="323" spans="1:13" x14ac:dyDescent="0.25">
      <c r="A323" s="3"/>
      <c r="G323" s="4"/>
      <c r="H323" s="5"/>
      <c r="J323" s="5">
        <f>IF(I323="","",IF(I323="green",(G323-1)*H323,IF(I323="red",-H323,IF(I323="cashout",M323-H323,0))))</f>
      </c>
      <c r="M323" s="5"/>
    </row>
    <row r="324" spans="1:13" x14ac:dyDescent="0.25">
      <c r="A324" s="3"/>
      <c r="G324" s="4"/>
      <c r="H324" s="5"/>
      <c r="J324" s="5">
        <f>IF(I324="","",IF(I324="green",(G324-1)*H324,IF(I324="red",-H324,IF(I324="cashout",M324-H324,0))))</f>
      </c>
      <c r="M324" s="5"/>
    </row>
    <row r="325" spans="1:13" x14ac:dyDescent="0.25">
      <c r="A325" s="3"/>
      <c r="G325" s="4"/>
      <c r="H325" s="5"/>
      <c r="J325" s="5">
        <f>IF(I325="","",IF(I325="green",(G325-1)*H325,IF(I325="red",-H325,IF(I325="cashout",M325-H325,0))))</f>
      </c>
      <c r="M325" s="5"/>
    </row>
    <row r="326" spans="1:13" x14ac:dyDescent="0.25">
      <c r="A326" s="3"/>
      <c r="G326" s="4"/>
      <c r="H326" s="5"/>
      <c r="J326" s="5">
        <f>IF(I326="","",IF(I326="green",(G326-1)*H326,IF(I326="red",-H326,IF(I326="cashout",M326-H326,0))))</f>
      </c>
      <c r="M326" s="5"/>
    </row>
    <row r="327" spans="1:13" x14ac:dyDescent="0.25">
      <c r="A327" s="3"/>
      <c r="G327" s="4"/>
      <c r="H327" s="5"/>
      <c r="J327" s="5">
        <f>IF(I327="","",IF(I327="green",(G327-1)*H327,IF(I327="red",-H327,IF(I327="cashout",M327-H327,0))))</f>
      </c>
      <c r="M327" s="5"/>
    </row>
    <row r="328" spans="1:13" x14ac:dyDescent="0.25">
      <c r="A328" s="3"/>
      <c r="G328" s="4"/>
      <c r="H328" s="5"/>
      <c r="J328" s="5">
        <f>IF(I328="","",IF(I328="green",(G328-1)*H328,IF(I328="red",-H328,IF(I328="cashout",M328-H328,0))))</f>
      </c>
      <c r="M328" s="5"/>
    </row>
    <row r="329" spans="1:13" x14ac:dyDescent="0.25">
      <c r="A329" s="3"/>
      <c r="G329" s="4"/>
      <c r="H329" s="5"/>
      <c r="J329" s="5">
        <f>IF(I329="","",IF(I329="green",(G329-1)*H329,IF(I329="red",-H329,IF(I329="cashout",M329-H329,0))))</f>
      </c>
      <c r="M329" s="5"/>
    </row>
    <row r="330" spans="1:13" x14ac:dyDescent="0.25">
      <c r="A330" s="3"/>
      <c r="G330" s="4"/>
      <c r="H330" s="5"/>
      <c r="J330" s="5">
        <f>IF(I330="","",IF(I330="green",(G330-1)*H330,IF(I330="red",-H330,IF(I330="cashout",M330-H330,0))))</f>
      </c>
      <c r="M330" s="5"/>
    </row>
    <row r="331" spans="1:13" x14ac:dyDescent="0.25">
      <c r="A331" s="3"/>
      <c r="G331" s="4"/>
      <c r="H331" s="5"/>
      <c r="J331" s="5">
        <f>IF(I331="","",IF(I331="green",(G331-1)*H331,IF(I331="red",-H331,IF(I331="cashout",M331-H331,0))))</f>
      </c>
      <c r="M331" s="5"/>
    </row>
    <row r="332" spans="1:13" x14ac:dyDescent="0.25">
      <c r="A332" s="3"/>
      <c r="G332" s="4"/>
      <c r="H332" s="5"/>
      <c r="J332" s="5">
        <f>IF(I332="","",IF(I332="green",(G332-1)*H332,IF(I332="red",-H332,IF(I332="cashout",M332-H332,0))))</f>
      </c>
      <c r="M332" s="5"/>
    </row>
    <row r="333" spans="1:13" x14ac:dyDescent="0.25">
      <c r="A333" s="3"/>
      <c r="G333" s="4"/>
      <c r="H333" s="5"/>
      <c r="J333" s="5">
        <f>IF(I333="","",IF(I333="green",(G333-1)*H333,IF(I333="red",-H333,IF(I333="cashout",M333-H333,0))))</f>
      </c>
      <c r="M333" s="5"/>
    </row>
    <row r="334" spans="1:13" x14ac:dyDescent="0.25">
      <c r="A334" s="3"/>
      <c r="G334" s="4"/>
      <c r="H334" s="5"/>
      <c r="J334" s="5">
        <f>IF(I334="","",IF(I334="green",(G334-1)*H334,IF(I334="red",-H334,IF(I334="cashout",M334-H334,0))))</f>
      </c>
      <c r="M334" s="5"/>
    </row>
    <row r="335" spans="1:13" x14ac:dyDescent="0.25">
      <c r="A335" s="3"/>
      <c r="G335" s="4"/>
      <c r="H335" s="5"/>
      <c r="J335" s="5">
        <f>IF(I335="","",IF(I335="green",(G335-1)*H335,IF(I335="red",-H335,IF(I335="cashout",M335-H335,0))))</f>
      </c>
      <c r="M335" s="5"/>
    </row>
    <row r="336" spans="1:13" x14ac:dyDescent="0.25">
      <c r="A336" s="3"/>
      <c r="G336" s="4"/>
      <c r="H336" s="5"/>
      <c r="J336" s="5">
        <f>IF(I336="","",IF(I336="green",(G336-1)*H336,IF(I336="red",-H336,IF(I336="cashout",M336-H336,0))))</f>
      </c>
      <c r="M336" s="5"/>
    </row>
    <row r="337" spans="1:13" x14ac:dyDescent="0.25">
      <c r="A337" s="3"/>
      <c r="G337" s="4"/>
      <c r="H337" s="5"/>
      <c r="J337" s="5">
        <f>IF(I337="","",IF(I337="green",(G337-1)*H337,IF(I337="red",-H337,IF(I337="cashout",M337-H337,0))))</f>
      </c>
      <c r="M337" s="5"/>
    </row>
    <row r="338" spans="1:13" x14ac:dyDescent="0.25">
      <c r="A338" s="3"/>
      <c r="G338" s="4"/>
      <c r="H338" s="5"/>
      <c r="J338" s="5">
        <f>IF(I338="","",IF(I338="green",(G338-1)*H338,IF(I338="red",-H338,IF(I338="cashout",M338-H338,0))))</f>
      </c>
      <c r="M338" s="5"/>
    </row>
    <row r="339" spans="1:13" x14ac:dyDescent="0.25">
      <c r="A339" s="3"/>
      <c r="G339" s="4"/>
      <c r="H339" s="5"/>
      <c r="J339" s="5">
        <f>IF(I339="","",IF(I339="green",(G339-1)*H339,IF(I339="red",-H339,IF(I339="cashout",M339-H339,0))))</f>
      </c>
      <c r="M339" s="5"/>
    </row>
    <row r="340" spans="1:13" x14ac:dyDescent="0.25">
      <c r="A340" s="3"/>
      <c r="G340" s="4"/>
      <c r="H340" s="5"/>
      <c r="J340" s="5">
        <f>IF(I340="","",IF(I340="green",(G340-1)*H340,IF(I340="red",-H340,IF(I340="cashout",M340-H340,0))))</f>
      </c>
      <c r="M340" s="5"/>
    </row>
    <row r="341" spans="1:13" x14ac:dyDescent="0.25">
      <c r="A341" s="3"/>
      <c r="G341" s="4"/>
      <c r="H341" s="5"/>
      <c r="J341" s="5">
        <f>IF(I341="","",IF(I341="green",(G341-1)*H341,IF(I341="red",-H341,IF(I341="cashout",M341-H341,0))))</f>
      </c>
      <c r="M341" s="5"/>
    </row>
    <row r="342" spans="1:13" x14ac:dyDescent="0.25">
      <c r="A342" s="3"/>
      <c r="G342" s="4"/>
      <c r="H342" s="5"/>
      <c r="J342" s="5">
        <f>IF(I342="","",IF(I342="green",(G342-1)*H342,IF(I342="red",-H342,IF(I342="cashout",M342-H342,0))))</f>
      </c>
      <c r="M342" s="5"/>
    </row>
    <row r="343" spans="1:13" x14ac:dyDescent="0.25">
      <c r="A343" s="3"/>
      <c r="G343" s="4"/>
      <c r="H343" s="5"/>
      <c r="J343" s="5">
        <f>IF(I343="","",IF(I343="green",(G343-1)*H343,IF(I343="red",-H343,IF(I343="cashout",M343-H343,0))))</f>
      </c>
      <c r="M343" s="5"/>
    </row>
    <row r="344" spans="1:13" x14ac:dyDescent="0.25">
      <c r="A344" s="3"/>
      <c r="G344" s="4"/>
      <c r="H344" s="5"/>
      <c r="J344" s="5">
        <f>IF(I344="","",IF(I344="green",(G344-1)*H344,IF(I344="red",-H344,IF(I344="cashout",M344-H344,0))))</f>
      </c>
      <c r="M344" s="5"/>
    </row>
    <row r="345" spans="1:13" x14ac:dyDescent="0.25">
      <c r="A345" s="3"/>
      <c r="G345" s="4"/>
      <c r="H345" s="5"/>
      <c r="J345" s="5">
        <f>IF(I345="","",IF(I345="green",(G345-1)*H345,IF(I345="red",-H345,IF(I345="cashout",M345-H345,0))))</f>
      </c>
      <c r="M345" s="5"/>
    </row>
    <row r="346" spans="1:13" x14ac:dyDescent="0.25">
      <c r="A346" s="3"/>
      <c r="G346" s="4"/>
      <c r="H346" s="5"/>
      <c r="J346" s="5">
        <f>IF(I346="","",IF(I346="green",(G346-1)*H346,IF(I346="red",-H346,IF(I346="cashout",M346-H346,0))))</f>
      </c>
      <c r="M346" s="5"/>
    </row>
    <row r="347" spans="1:13" x14ac:dyDescent="0.25">
      <c r="A347" s="3"/>
      <c r="G347" s="4"/>
      <c r="H347" s="5"/>
      <c r="J347" s="5">
        <f>IF(I347="","",IF(I347="green",(G347-1)*H347,IF(I347="red",-H347,IF(I347="cashout",M347-H347,0))))</f>
      </c>
      <c r="M347" s="5"/>
    </row>
    <row r="348" spans="1:13" x14ac:dyDescent="0.25">
      <c r="A348" s="3"/>
      <c r="G348" s="4"/>
      <c r="H348" s="5"/>
      <c r="J348" s="5">
        <f>IF(I348="","",IF(I348="green",(G348-1)*H348,IF(I348="red",-H348,IF(I348="cashout",M348-H348,0))))</f>
      </c>
      <c r="M348" s="5"/>
    </row>
    <row r="349" spans="1:13" x14ac:dyDescent="0.25">
      <c r="A349" s="3"/>
      <c r="G349" s="4"/>
      <c r="H349" s="5"/>
      <c r="J349" s="5">
        <f>IF(I349="","",IF(I349="green",(G349-1)*H349,IF(I349="red",-H349,IF(I349="cashout",M349-H349,0))))</f>
      </c>
      <c r="M349" s="5"/>
    </row>
    <row r="350" spans="1:13" x14ac:dyDescent="0.25">
      <c r="A350" s="3"/>
      <c r="G350" s="4"/>
      <c r="H350" s="5"/>
      <c r="J350" s="5">
        <f>IF(I350="","",IF(I350="green",(G350-1)*H350,IF(I350="red",-H350,IF(I350="cashout",M350-H350,0))))</f>
      </c>
      <c r="M350" s="5"/>
    </row>
    <row r="351" spans="1:13" x14ac:dyDescent="0.25">
      <c r="A351" s="3"/>
      <c r="G351" s="4"/>
      <c r="H351" s="5"/>
      <c r="J351" s="5">
        <f>IF(I351="","",IF(I351="green",(G351-1)*H351,IF(I351="red",-H351,IF(I351="cashout",M351-H351,0))))</f>
      </c>
      <c r="M351" s="5"/>
    </row>
    <row r="352" spans="1:13" x14ac:dyDescent="0.25">
      <c r="A352" s="3"/>
      <c r="G352" s="4"/>
      <c r="H352" s="5"/>
      <c r="J352" s="5">
        <f>IF(I352="","",IF(I352="green",(G352-1)*H352,IF(I352="red",-H352,IF(I352="cashout",M352-H352,0))))</f>
      </c>
      <c r="M352" s="5"/>
    </row>
    <row r="353" spans="1:13" x14ac:dyDescent="0.25">
      <c r="A353" s="3"/>
      <c r="G353" s="4"/>
      <c r="H353" s="5"/>
      <c r="J353" s="5">
        <f>IF(I353="","",IF(I353="green",(G353-1)*H353,IF(I353="red",-H353,IF(I353="cashout",M353-H353,0))))</f>
      </c>
      <c r="M353" s="5"/>
    </row>
    <row r="354" spans="1:13" x14ac:dyDescent="0.25">
      <c r="A354" s="3"/>
      <c r="G354" s="4"/>
      <c r="H354" s="5"/>
      <c r="J354" s="5">
        <f>IF(I354="","",IF(I354="green",(G354-1)*H354,IF(I354="red",-H354,IF(I354="cashout",M354-H354,0))))</f>
      </c>
      <c r="M354" s="5"/>
    </row>
    <row r="355" spans="1:13" x14ac:dyDescent="0.25">
      <c r="A355" s="3"/>
      <c r="G355" s="4"/>
      <c r="H355" s="5"/>
      <c r="J355" s="5">
        <f>IF(I355="","",IF(I355="green",(G355-1)*H355,IF(I355="red",-H355,IF(I355="cashout",M355-H355,0))))</f>
      </c>
      <c r="M355" s="5"/>
    </row>
    <row r="356" spans="1:13" x14ac:dyDescent="0.25">
      <c r="A356" s="3"/>
      <c r="G356" s="4"/>
      <c r="H356" s="5"/>
      <c r="J356" s="5">
        <f>IF(I356="","",IF(I356="green",(G356-1)*H356,IF(I356="red",-H356,IF(I356="cashout",M356-H356,0))))</f>
      </c>
      <c r="M356" s="5"/>
    </row>
    <row r="357" spans="1:13" x14ac:dyDescent="0.25">
      <c r="A357" s="3"/>
      <c r="G357" s="4"/>
      <c r="H357" s="5"/>
      <c r="J357" s="5">
        <f>IF(I357="","",IF(I357="green",(G357-1)*H357,IF(I357="red",-H357,IF(I357="cashout",M357-H357,0))))</f>
      </c>
      <c r="M357" s="5"/>
    </row>
    <row r="358" spans="1:13" x14ac:dyDescent="0.25">
      <c r="A358" s="3"/>
      <c r="G358" s="4"/>
      <c r="H358" s="5"/>
      <c r="J358" s="5">
        <f>IF(I358="","",IF(I358="green",(G358-1)*H358,IF(I358="red",-H358,IF(I358="cashout",M358-H358,0))))</f>
      </c>
      <c r="M358" s="5"/>
    </row>
    <row r="359" spans="1:13" x14ac:dyDescent="0.25">
      <c r="A359" s="3"/>
      <c r="G359" s="4"/>
      <c r="H359" s="5"/>
      <c r="J359" s="5">
        <f>IF(I359="","",IF(I359="green",(G359-1)*H359,IF(I359="red",-H359,IF(I359="cashout",M359-H359,0))))</f>
      </c>
      <c r="M359" s="5"/>
    </row>
    <row r="360" spans="1:13" x14ac:dyDescent="0.25">
      <c r="A360" s="3"/>
      <c r="G360" s="4"/>
      <c r="H360" s="5"/>
      <c r="J360" s="5">
        <f>IF(I360="","",IF(I360="green",(G360-1)*H360,IF(I360="red",-H360,IF(I360="cashout",M360-H360,0))))</f>
      </c>
      <c r="M360" s="5"/>
    </row>
    <row r="361" spans="1:13" x14ac:dyDescent="0.25">
      <c r="A361" s="3"/>
      <c r="G361" s="4"/>
      <c r="H361" s="5"/>
      <c r="J361" s="5">
        <f>IF(I361="","",IF(I361="green",(G361-1)*H361,IF(I361="red",-H361,IF(I361="cashout",M361-H361,0))))</f>
      </c>
      <c r="M361" s="5"/>
    </row>
    <row r="362" spans="1:13" x14ac:dyDescent="0.25">
      <c r="A362" s="3"/>
      <c r="G362" s="4"/>
      <c r="H362" s="5"/>
      <c r="J362" s="5">
        <f>IF(I362="","",IF(I362="green",(G362-1)*H362,IF(I362="red",-H362,IF(I362="cashout",M362-H362,0))))</f>
      </c>
      <c r="M362" s="5"/>
    </row>
    <row r="363" spans="1:13" x14ac:dyDescent="0.25">
      <c r="A363" s="3"/>
      <c r="G363" s="4"/>
      <c r="H363" s="5"/>
      <c r="J363" s="5">
        <f>IF(I363="","",IF(I363="green",(G363-1)*H363,IF(I363="red",-H363,IF(I363="cashout",M363-H363,0))))</f>
      </c>
      <c r="M363" s="5"/>
    </row>
    <row r="364" spans="1:13" x14ac:dyDescent="0.25">
      <c r="A364" s="3"/>
      <c r="G364" s="4"/>
      <c r="H364" s="5"/>
      <c r="J364" s="5">
        <f>IF(I364="","",IF(I364="green",(G364-1)*H364,IF(I364="red",-H364,IF(I364="cashout",M364-H364,0))))</f>
      </c>
      <c r="M364" s="5"/>
    </row>
    <row r="365" spans="1:13" x14ac:dyDescent="0.25">
      <c r="A365" s="3"/>
      <c r="G365" s="4"/>
      <c r="H365" s="5"/>
      <c r="J365" s="5">
        <f>IF(I365="","",IF(I365="green",(G365-1)*H365,IF(I365="red",-H365,IF(I365="cashout",M365-H365,0))))</f>
      </c>
      <c r="M365" s="5"/>
    </row>
    <row r="366" spans="1:13" x14ac:dyDescent="0.25">
      <c r="A366" s="3"/>
      <c r="G366" s="4"/>
      <c r="H366" s="5"/>
      <c r="J366" s="5">
        <f>IF(I366="","",IF(I366="green",(G366-1)*H366,IF(I366="red",-H366,IF(I366="cashout",M366-H366,0))))</f>
      </c>
      <c r="M366" s="5"/>
    </row>
    <row r="367" spans="1:13" x14ac:dyDescent="0.25">
      <c r="A367" s="3"/>
      <c r="G367" s="4"/>
      <c r="H367" s="5"/>
      <c r="J367" s="5">
        <f>IF(I367="","",IF(I367="green",(G367-1)*H367,IF(I367="red",-H367,IF(I367="cashout",M367-H367,0))))</f>
      </c>
      <c r="M367" s="5"/>
    </row>
    <row r="368" spans="1:13" x14ac:dyDescent="0.25">
      <c r="A368" s="3"/>
      <c r="G368" s="4"/>
      <c r="H368" s="5"/>
      <c r="J368" s="5">
        <f>IF(I368="","",IF(I368="green",(G368-1)*H368,IF(I368="red",-H368,IF(I368="cashout",M368-H368,0))))</f>
      </c>
      <c r="M368" s="5"/>
    </row>
    <row r="369" spans="1:13" x14ac:dyDescent="0.25">
      <c r="A369" s="3"/>
      <c r="G369" s="4"/>
      <c r="H369" s="5"/>
      <c r="J369" s="5">
        <f>IF(I369="","",IF(I369="green",(G369-1)*H369,IF(I369="red",-H369,IF(I369="cashout",M369-H369,0))))</f>
      </c>
      <c r="M369" s="5"/>
    </row>
    <row r="370" spans="1:13" x14ac:dyDescent="0.25">
      <c r="A370" s="3"/>
      <c r="G370" s="4"/>
      <c r="H370" s="5"/>
      <c r="J370" s="5">
        <f>IF(I370="","",IF(I370="green",(G370-1)*H370,IF(I370="red",-H370,IF(I370="cashout",M370-H370,0))))</f>
      </c>
      <c r="M370" s="5"/>
    </row>
    <row r="371" spans="1:13" x14ac:dyDescent="0.25">
      <c r="A371" s="3"/>
      <c r="G371" s="4"/>
      <c r="H371" s="5"/>
      <c r="J371" s="5">
        <f>IF(I371="","",IF(I371="green",(G371-1)*H371,IF(I371="red",-H371,IF(I371="cashout",M371-H371,0))))</f>
      </c>
      <c r="M371" s="5"/>
    </row>
    <row r="372" spans="1:13" x14ac:dyDescent="0.25">
      <c r="A372" s="3"/>
      <c r="G372" s="4"/>
      <c r="H372" s="5"/>
      <c r="J372" s="5">
        <f>IF(I372="","",IF(I372="green",(G372-1)*H372,IF(I372="red",-H372,IF(I372="cashout",M372-H372,0))))</f>
      </c>
      <c r="M372" s="5"/>
    </row>
    <row r="373" spans="1:13" x14ac:dyDescent="0.25">
      <c r="A373" s="3"/>
      <c r="G373" s="4"/>
      <c r="H373" s="5"/>
      <c r="J373" s="5">
        <f>IF(I373="","",IF(I373="green",(G373-1)*H373,IF(I373="red",-H373,IF(I373="cashout",M373-H373,0))))</f>
      </c>
      <c r="M373" s="5"/>
    </row>
    <row r="374" spans="1:13" x14ac:dyDescent="0.25">
      <c r="A374" s="3"/>
      <c r="G374" s="4"/>
      <c r="H374" s="5"/>
      <c r="J374" s="5">
        <f>IF(I374="","",IF(I374="green",(G374-1)*H374,IF(I374="red",-H374,IF(I374="cashout",M374-H374,0))))</f>
      </c>
      <c r="M374" s="5"/>
    </row>
    <row r="375" spans="1:13" x14ac:dyDescent="0.25">
      <c r="A375" s="3"/>
      <c r="G375" s="4"/>
      <c r="H375" s="5"/>
      <c r="J375" s="5">
        <f>IF(I375="","",IF(I375="green",(G375-1)*H375,IF(I375="red",-H375,IF(I375="cashout",M375-H375,0))))</f>
      </c>
      <c r="M375" s="5"/>
    </row>
    <row r="376" spans="1:13" x14ac:dyDescent="0.25">
      <c r="A376" s="3"/>
      <c r="G376" s="4"/>
      <c r="H376" s="5"/>
      <c r="J376" s="5">
        <f>IF(I376="","",IF(I376="green",(G376-1)*H376,IF(I376="red",-H376,IF(I376="cashout",M376-H376,0))))</f>
      </c>
      <c r="M376" s="5"/>
    </row>
    <row r="377" spans="1:13" x14ac:dyDescent="0.25">
      <c r="A377" s="3"/>
      <c r="G377" s="4"/>
      <c r="H377" s="5"/>
      <c r="J377" s="5">
        <f>IF(I377="","",IF(I377="green",(G377-1)*H377,IF(I377="red",-H377,IF(I377="cashout",M377-H377,0))))</f>
      </c>
      <c r="M377" s="5"/>
    </row>
    <row r="378" spans="1:13" x14ac:dyDescent="0.25">
      <c r="A378" s="3"/>
      <c r="G378" s="4"/>
      <c r="H378" s="5"/>
      <c r="J378" s="5">
        <f>IF(I378="","",IF(I378="green",(G378-1)*H378,IF(I378="red",-H378,IF(I378="cashout",M378-H378,0))))</f>
      </c>
      <c r="M378" s="5"/>
    </row>
    <row r="379" spans="1:13" x14ac:dyDescent="0.25">
      <c r="A379" s="3"/>
      <c r="G379" s="4"/>
      <c r="H379" s="5"/>
      <c r="J379" s="5">
        <f>IF(I379="","",IF(I379="green",(G379-1)*H379,IF(I379="red",-H379,IF(I379="cashout",M379-H379,0))))</f>
      </c>
      <c r="M379" s="5"/>
    </row>
    <row r="380" spans="1:13" x14ac:dyDescent="0.25">
      <c r="A380" s="3"/>
      <c r="G380" s="4"/>
      <c r="H380" s="5"/>
      <c r="J380" s="5">
        <f>IF(I380="","",IF(I380="green",(G380-1)*H380,IF(I380="red",-H380,IF(I380="cashout",M380-H380,0))))</f>
      </c>
      <c r="M380" s="5"/>
    </row>
    <row r="381" spans="1:13" x14ac:dyDescent="0.25">
      <c r="A381" s="3"/>
      <c r="G381" s="4"/>
      <c r="H381" s="5"/>
      <c r="J381" s="5">
        <f>IF(I381="","",IF(I381="green",(G381-1)*H381,IF(I381="red",-H381,IF(I381="cashout",M381-H381,0))))</f>
      </c>
      <c r="M381" s="5"/>
    </row>
    <row r="382" spans="1:13" x14ac:dyDescent="0.25">
      <c r="A382" s="3"/>
      <c r="G382" s="4"/>
      <c r="H382" s="5"/>
      <c r="J382" s="5">
        <f>IF(I382="","",IF(I382="green",(G382-1)*H382,IF(I382="red",-H382,IF(I382="cashout",M382-H382,0))))</f>
      </c>
      <c r="M382" s="5"/>
    </row>
    <row r="383" spans="1:13" x14ac:dyDescent="0.25">
      <c r="A383" s="3"/>
      <c r="G383" s="4"/>
      <c r="H383" s="5"/>
      <c r="J383" s="5">
        <f>IF(I383="","",IF(I383="green",(G383-1)*H383,IF(I383="red",-H383,IF(I383="cashout",M383-H383,0))))</f>
      </c>
      <c r="M383" s="5"/>
    </row>
    <row r="384" spans="1:13" x14ac:dyDescent="0.25">
      <c r="A384" s="3"/>
      <c r="G384" s="4"/>
      <c r="H384" s="5"/>
      <c r="J384" s="5">
        <f>IF(I384="","",IF(I384="green",(G384-1)*H384,IF(I384="red",-H384,IF(I384="cashout",M384-H384,0))))</f>
      </c>
      <c r="M384" s="5"/>
    </row>
    <row r="385" spans="1:13" x14ac:dyDescent="0.25">
      <c r="A385" s="3"/>
      <c r="G385" s="4"/>
      <c r="H385" s="5"/>
      <c r="J385" s="5">
        <f>IF(I385="","",IF(I385="green",(G385-1)*H385,IF(I385="red",-H385,IF(I385="cashout",M385-H385,0))))</f>
      </c>
      <c r="M385" s="5"/>
    </row>
    <row r="386" spans="1:13" x14ac:dyDescent="0.25">
      <c r="A386" s="3"/>
      <c r="G386" s="4"/>
      <c r="H386" s="5"/>
      <c r="J386" s="5">
        <f>IF(I386="","",IF(I386="green",(G386-1)*H386,IF(I386="red",-H386,IF(I386="cashout",M386-H386,0))))</f>
      </c>
      <c r="M386" s="5"/>
    </row>
    <row r="387" spans="1:13" x14ac:dyDescent="0.25">
      <c r="A387" s="3"/>
      <c r="G387" s="4"/>
      <c r="H387" s="5"/>
      <c r="J387" s="5">
        <f>IF(I387="","",IF(I387="green",(G387-1)*H387,IF(I387="red",-H387,IF(I387="cashout",M387-H387,0))))</f>
      </c>
      <c r="M387" s="5"/>
    </row>
    <row r="388" spans="1:13" x14ac:dyDescent="0.25">
      <c r="A388" s="3"/>
      <c r="G388" s="4"/>
      <c r="H388" s="5"/>
      <c r="J388" s="5">
        <f>IF(I388="","",IF(I388="green",(G388-1)*H388,IF(I388="red",-H388,IF(I388="cashout",M388-H388,0))))</f>
      </c>
      <c r="M388" s="5"/>
    </row>
    <row r="389" spans="1:13" x14ac:dyDescent="0.25">
      <c r="A389" s="3"/>
      <c r="G389" s="4"/>
      <c r="H389" s="5"/>
      <c r="J389" s="5">
        <f>IF(I389="","",IF(I389="green",(G389-1)*H389,IF(I389="red",-H389,IF(I389="cashout",M389-H389,0))))</f>
      </c>
      <c r="M389" s="5"/>
    </row>
    <row r="390" spans="1:13" x14ac:dyDescent="0.25">
      <c r="A390" s="3"/>
      <c r="G390" s="4"/>
      <c r="H390" s="5"/>
      <c r="J390" s="5">
        <f>IF(I390="","",IF(I390="green",(G390-1)*H390,IF(I390="red",-H390,IF(I390="cashout",M390-H390,0))))</f>
      </c>
      <c r="M390" s="5"/>
    </row>
    <row r="391" spans="1:13" x14ac:dyDescent="0.25">
      <c r="A391" s="3"/>
      <c r="G391" s="4"/>
      <c r="H391" s="5"/>
      <c r="J391" s="5">
        <f>IF(I391="","",IF(I391="green",(G391-1)*H391,IF(I391="red",-H391,IF(I391="cashout",M391-H391,0))))</f>
      </c>
      <c r="M391" s="5"/>
    </row>
    <row r="392" spans="1:13" x14ac:dyDescent="0.25">
      <c r="A392" s="3"/>
      <c r="G392" s="4"/>
      <c r="H392" s="5"/>
      <c r="J392" s="5">
        <f>IF(I392="","",IF(I392="green",(G392-1)*H392,IF(I392="red",-H392,IF(I392="cashout",M392-H392,0))))</f>
      </c>
      <c r="M392" s="5"/>
    </row>
    <row r="393" spans="1:13" x14ac:dyDescent="0.25">
      <c r="A393" s="3"/>
      <c r="G393" s="4"/>
      <c r="H393" s="5"/>
      <c r="J393" s="5">
        <f>IF(I393="","",IF(I393="green",(G393-1)*H393,IF(I393="red",-H393,IF(I393="cashout",M393-H393,0))))</f>
      </c>
      <c r="M393" s="5"/>
    </row>
    <row r="394" spans="1:13" x14ac:dyDescent="0.25">
      <c r="A394" s="3"/>
      <c r="G394" s="4"/>
      <c r="H394" s="5"/>
      <c r="J394" s="5">
        <f>IF(I394="","",IF(I394="green",(G394-1)*H394,IF(I394="red",-H394,IF(I394="cashout",M394-H394,0))))</f>
      </c>
      <c r="M394" s="5"/>
    </row>
    <row r="395" spans="1:13" x14ac:dyDescent="0.25">
      <c r="A395" s="3"/>
      <c r="G395" s="4"/>
      <c r="H395" s="5"/>
      <c r="J395" s="5">
        <f>IF(I395="","",IF(I395="green",(G395-1)*H395,IF(I395="red",-H395,IF(I395="cashout",M395-H395,0))))</f>
      </c>
      <c r="M395" s="5"/>
    </row>
    <row r="396" spans="1:13" x14ac:dyDescent="0.25">
      <c r="A396" s="3"/>
      <c r="G396" s="4"/>
      <c r="H396" s="5"/>
      <c r="J396" s="5">
        <f>IF(I396="","",IF(I396="green",(G396-1)*H396,IF(I396="red",-H396,IF(I396="cashout",M396-H396,0))))</f>
      </c>
      <c r="M396" s="5"/>
    </row>
    <row r="397" spans="1:13" x14ac:dyDescent="0.25">
      <c r="A397" s="3"/>
      <c r="G397" s="4"/>
      <c r="H397" s="5"/>
      <c r="J397" s="5">
        <f>IF(I397="","",IF(I397="green",(G397-1)*H397,IF(I397="red",-H397,IF(I397="cashout",M397-H397,0))))</f>
      </c>
      <c r="M397" s="5"/>
    </row>
    <row r="398" spans="1:13" x14ac:dyDescent="0.25">
      <c r="A398" s="3"/>
      <c r="G398" s="4"/>
      <c r="H398" s="5"/>
      <c r="J398" s="5">
        <f>IF(I398="","",IF(I398="green",(G398-1)*H398,IF(I398="red",-H398,IF(I398="cashout",M398-H398,0))))</f>
      </c>
      <c r="M398" s="5"/>
    </row>
    <row r="399" spans="1:13" x14ac:dyDescent="0.25">
      <c r="A399" s="3"/>
      <c r="G399" s="4"/>
      <c r="H399" s="5"/>
      <c r="J399" s="5">
        <f>IF(I399="","",IF(I399="green",(G399-1)*H399,IF(I399="red",-H399,IF(I399="cashout",M399-H399,0))))</f>
      </c>
      <c r="M399" s="5"/>
    </row>
    <row r="400" spans="1:13" x14ac:dyDescent="0.25">
      <c r="A400" s="3"/>
      <c r="G400" s="4"/>
      <c r="H400" s="5"/>
      <c r="J400" s="5">
        <f>IF(I400="","",IF(I400="green",(G400-1)*H400,IF(I400="red",-H400,IF(I400="cashout",M400-H400,0))))</f>
      </c>
      <c r="M400" s="5"/>
    </row>
    <row r="401" spans="1:13" x14ac:dyDescent="0.25">
      <c r="A401" s="3"/>
      <c r="G401" s="4"/>
      <c r="H401" s="5"/>
      <c r="J401" s="5">
        <f>IF(I401="","",IF(I401="green",(G401-1)*H401,IF(I401="red",-H401,IF(I401="cashout",M401-H401,0))))</f>
      </c>
      <c r="M401" s="5"/>
    </row>
    <row r="402" spans="1:13" x14ac:dyDescent="0.25">
      <c r="A402" s="3"/>
      <c r="G402" s="4"/>
      <c r="H402" s="5"/>
      <c r="J402" s="5">
        <f>IF(I402="","",IF(I402="green",(G402-1)*H402,IF(I402="red",-H402,IF(I402="cashout",M402-H402,0))))</f>
      </c>
      <c r="M402" s="5"/>
    </row>
    <row r="403" spans="1:13" x14ac:dyDescent="0.25">
      <c r="A403" s="3"/>
      <c r="G403" s="4"/>
      <c r="H403" s="5"/>
      <c r="J403" s="5">
        <f>IF(I403="","",IF(I403="green",(G403-1)*H403,IF(I403="red",-H403,IF(I403="cashout",M403-H403,0))))</f>
      </c>
      <c r="M403" s="5"/>
    </row>
    <row r="404" spans="1:13" x14ac:dyDescent="0.25">
      <c r="A404" s="3"/>
      <c r="G404" s="4"/>
      <c r="H404" s="5"/>
      <c r="J404" s="5">
        <f>IF(I404="","",IF(I404="green",(G404-1)*H404,IF(I404="red",-H404,IF(I404="cashout",M404-H404,0))))</f>
      </c>
      <c r="M404" s="5"/>
    </row>
    <row r="405" spans="1:13" x14ac:dyDescent="0.25">
      <c r="A405" s="3"/>
      <c r="G405" s="4"/>
      <c r="H405" s="5"/>
      <c r="J405" s="5">
        <f>IF(I405="","",IF(I405="green",(G405-1)*H405,IF(I405="red",-H405,IF(I405="cashout",M405-H405,0))))</f>
      </c>
      <c r="M405" s="5"/>
    </row>
    <row r="406" spans="1:13" x14ac:dyDescent="0.25">
      <c r="A406" s="3"/>
      <c r="G406" s="4"/>
      <c r="H406" s="5"/>
      <c r="J406" s="5">
        <f>IF(I406="","",IF(I406="green",(G406-1)*H406,IF(I406="red",-H406,IF(I406="cashout",M406-H406,0))))</f>
      </c>
      <c r="M406" s="5"/>
    </row>
    <row r="407" spans="1:13" x14ac:dyDescent="0.25">
      <c r="A407" s="3"/>
      <c r="G407" s="4"/>
      <c r="H407" s="5"/>
      <c r="J407" s="5">
        <f>IF(I407="","",IF(I407="green",(G407-1)*H407,IF(I407="red",-H407,IF(I407="cashout",M407-H407,0))))</f>
      </c>
      <c r="M407" s="5"/>
    </row>
    <row r="408" spans="1:13" x14ac:dyDescent="0.25">
      <c r="A408" s="3"/>
      <c r="G408" s="4"/>
      <c r="H408" s="5"/>
      <c r="J408" s="5">
        <f>IF(I408="","",IF(I408="green",(G408-1)*H408,IF(I408="red",-H408,IF(I408="cashout",M408-H408,0))))</f>
      </c>
      <c r="M408" s="5"/>
    </row>
    <row r="409" spans="1:13" x14ac:dyDescent="0.25">
      <c r="A409" s="3"/>
      <c r="G409" s="4"/>
      <c r="H409" s="5"/>
      <c r="J409" s="5">
        <f>IF(I409="","",IF(I409="green",(G409-1)*H409,IF(I409="red",-H409,IF(I409="cashout",M409-H409,0))))</f>
      </c>
      <c r="M409" s="5"/>
    </row>
    <row r="410" spans="1:13" x14ac:dyDescent="0.25">
      <c r="A410" s="3"/>
      <c r="G410" s="4"/>
      <c r="H410" s="5"/>
      <c r="J410" s="5">
        <f>IF(I410="","",IF(I410="green",(G410-1)*H410,IF(I410="red",-H410,IF(I410="cashout",M410-H410,0))))</f>
      </c>
      <c r="M410" s="5"/>
    </row>
    <row r="411" spans="1:13" x14ac:dyDescent="0.25">
      <c r="A411" s="3"/>
      <c r="G411" s="4"/>
      <c r="H411" s="5"/>
      <c r="J411" s="5">
        <f>IF(I411="","",IF(I411="green",(G411-1)*H411,IF(I411="red",-H411,IF(I411="cashout",M411-H411,0))))</f>
      </c>
      <c r="M411" s="5"/>
    </row>
    <row r="412" spans="1:13" x14ac:dyDescent="0.25">
      <c r="A412" s="3"/>
      <c r="G412" s="4"/>
      <c r="H412" s="5"/>
      <c r="J412" s="5">
        <f>IF(I412="","",IF(I412="green",(G412-1)*H412,IF(I412="red",-H412,IF(I412="cashout",M412-H412,0))))</f>
      </c>
      <c r="M412" s="5"/>
    </row>
    <row r="413" spans="1:13" x14ac:dyDescent="0.25">
      <c r="A413" s="3"/>
      <c r="G413" s="4"/>
      <c r="H413" s="5"/>
      <c r="J413" s="5">
        <f>IF(I413="","",IF(I413="green",(G413-1)*H413,IF(I413="red",-H413,IF(I413="cashout",M413-H413,0))))</f>
      </c>
      <c r="M413" s="5"/>
    </row>
    <row r="414" spans="1:13" x14ac:dyDescent="0.25">
      <c r="A414" s="3"/>
      <c r="G414" s="4"/>
      <c r="H414" s="5"/>
      <c r="J414" s="5">
        <f>IF(I414="","",IF(I414="green",(G414-1)*H414,IF(I414="red",-H414,IF(I414="cashout",M414-H414,0))))</f>
      </c>
      <c r="M414" s="5"/>
    </row>
    <row r="415" spans="1:13" x14ac:dyDescent="0.25">
      <c r="A415" s="3"/>
      <c r="G415" s="4"/>
      <c r="H415" s="5"/>
      <c r="J415" s="5">
        <f>IF(I415="","",IF(I415="green",(G415-1)*H415,IF(I415="red",-H415,IF(I415="cashout",M415-H415,0))))</f>
      </c>
      <c r="M415" s="5"/>
    </row>
    <row r="416" spans="1:13" x14ac:dyDescent="0.25">
      <c r="A416" s="3"/>
      <c r="G416" s="4"/>
      <c r="H416" s="5"/>
      <c r="J416" s="5">
        <f>IF(I416="","",IF(I416="green",(G416-1)*H416,IF(I416="red",-H416,IF(I416="cashout",M416-H416,0))))</f>
      </c>
      <c r="M416" s="5"/>
    </row>
    <row r="417" spans="1:13" x14ac:dyDescent="0.25">
      <c r="A417" s="3"/>
      <c r="G417" s="4"/>
      <c r="H417" s="5"/>
      <c r="J417" s="5">
        <f>IF(I417="","",IF(I417="green",(G417-1)*H417,IF(I417="red",-H417,IF(I417="cashout",M417-H417,0))))</f>
      </c>
      <c r="M417" s="5"/>
    </row>
    <row r="418" spans="1:13" x14ac:dyDescent="0.25">
      <c r="A418" s="3"/>
      <c r="G418" s="4"/>
      <c r="H418" s="5"/>
      <c r="J418" s="5">
        <f>IF(I418="","",IF(I418="green",(G418-1)*H418,IF(I418="red",-H418,IF(I418="cashout",M418-H418,0))))</f>
      </c>
      <c r="M418" s="5"/>
    </row>
    <row r="419" spans="1:13" x14ac:dyDescent="0.25">
      <c r="A419" s="3"/>
      <c r="G419" s="4"/>
      <c r="H419" s="5"/>
      <c r="J419" s="5">
        <f>IF(I419="","",IF(I419="green",(G419-1)*H419,IF(I419="red",-H419,IF(I419="cashout",M419-H419,0))))</f>
      </c>
      <c r="M419" s="5"/>
    </row>
    <row r="420" spans="1:13" x14ac:dyDescent="0.25">
      <c r="A420" s="3"/>
      <c r="G420" s="4"/>
      <c r="H420" s="5"/>
      <c r="J420" s="5">
        <f>IF(I420="","",IF(I420="green",(G420-1)*H420,IF(I420="red",-H420,IF(I420="cashout",M420-H420,0))))</f>
      </c>
      <c r="M420" s="5"/>
    </row>
    <row r="421" spans="1:13" x14ac:dyDescent="0.25">
      <c r="A421" s="3"/>
      <c r="G421" s="4"/>
      <c r="H421" s="5"/>
      <c r="J421" s="5">
        <f>IF(I421="","",IF(I421="green",(G421-1)*H421,IF(I421="red",-H421,IF(I421="cashout",M421-H421,0))))</f>
      </c>
      <c r="M421" s="5"/>
    </row>
    <row r="422" spans="1:13" x14ac:dyDescent="0.25">
      <c r="A422" s="3"/>
      <c r="G422" s="4"/>
      <c r="H422" s="5"/>
      <c r="J422" s="5">
        <f>IF(I422="","",IF(I422="green",(G422-1)*H422,IF(I422="red",-H422,IF(I422="cashout",M422-H422,0))))</f>
      </c>
      <c r="M422" s="5"/>
    </row>
    <row r="423" spans="1:13" x14ac:dyDescent="0.25">
      <c r="A423" s="3"/>
      <c r="G423" s="4"/>
      <c r="H423" s="5"/>
      <c r="J423" s="5">
        <f>IF(I423="","",IF(I423="green",(G423-1)*H423,IF(I423="red",-H423,IF(I423="cashout",M423-H423,0))))</f>
      </c>
      <c r="M423" s="5"/>
    </row>
    <row r="424" spans="1:13" x14ac:dyDescent="0.25">
      <c r="A424" s="3"/>
      <c r="G424" s="4"/>
      <c r="H424" s="5"/>
      <c r="J424" s="5">
        <f>IF(I424="","",IF(I424="green",(G424-1)*H424,IF(I424="red",-H424,IF(I424="cashout",M424-H424,0))))</f>
      </c>
      <c r="M424" s="5"/>
    </row>
    <row r="425" spans="1:13" x14ac:dyDescent="0.25">
      <c r="A425" s="3"/>
      <c r="G425" s="4"/>
      <c r="H425" s="5"/>
      <c r="J425" s="5">
        <f>IF(I425="","",IF(I425="green",(G425-1)*H425,IF(I425="red",-H425,IF(I425="cashout",M425-H425,0))))</f>
      </c>
      <c r="M425" s="5"/>
    </row>
    <row r="426" spans="1:13" x14ac:dyDescent="0.25">
      <c r="A426" s="3"/>
      <c r="G426" s="4"/>
      <c r="H426" s="5"/>
      <c r="J426" s="5">
        <f>IF(I426="","",IF(I426="green",(G426-1)*H426,IF(I426="red",-H426,IF(I426="cashout",M426-H426,0))))</f>
      </c>
      <c r="M426" s="5"/>
    </row>
    <row r="427" spans="1:13" x14ac:dyDescent="0.25">
      <c r="A427" s="3"/>
      <c r="G427" s="4"/>
      <c r="H427" s="5"/>
      <c r="J427" s="5">
        <f>IF(I427="","",IF(I427="green",(G427-1)*H427,IF(I427="red",-H427,IF(I427="cashout",M427-H427,0))))</f>
      </c>
      <c r="M427" s="5"/>
    </row>
    <row r="428" spans="1:13" x14ac:dyDescent="0.25">
      <c r="A428" s="3"/>
      <c r="G428" s="4"/>
      <c r="H428" s="5"/>
      <c r="J428" s="5">
        <f>IF(I428="","",IF(I428="green",(G428-1)*H428,IF(I428="red",-H428,IF(I428="cashout",M428-H428,0))))</f>
      </c>
      <c r="M428" s="5"/>
    </row>
    <row r="429" spans="1:13" x14ac:dyDescent="0.25">
      <c r="A429" s="3"/>
      <c r="G429" s="4"/>
      <c r="H429" s="5"/>
      <c r="J429" s="5">
        <f>IF(I429="","",IF(I429="green",(G429-1)*H429,IF(I429="red",-H429,IF(I429="cashout",M429-H429,0))))</f>
      </c>
      <c r="M429" s="5"/>
    </row>
    <row r="430" spans="1:13" x14ac:dyDescent="0.25">
      <c r="A430" s="3"/>
      <c r="G430" s="4"/>
      <c r="H430" s="5"/>
      <c r="J430" s="5">
        <f>IF(I430="","",IF(I430="green",(G430-1)*H430,IF(I430="red",-H430,IF(I430="cashout",M430-H430,0))))</f>
      </c>
      <c r="M430" s="5"/>
    </row>
    <row r="431" spans="1:13" x14ac:dyDescent="0.25">
      <c r="A431" s="3"/>
      <c r="G431" s="4"/>
      <c r="H431" s="5"/>
      <c r="J431" s="5">
        <f>IF(I431="","",IF(I431="green",(G431-1)*H431,IF(I431="red",-H431,IF(I431="cashout",M431-H431,0))))</f>
      </c>
      <c r="M431" s="5"/>
    </row>
    <row r="432" spans="1:13" x14ac:dyDescent="0.25">
      <c r="A432" s="3"/>
      <c r="G432" s="4"/>
      <c r="H432" s="5"/>
      <c r="J432" s="5">
        <f>IF(I432="","",IF(I432="green",(G432-1)*H432,IF(I432="red",-H432,IF(I432="cashout",M432-H432,0))))</f>
      </c>
      <c r="M432" s="5"/>
    </row>
    <row r="433" spans="1:13" x14ac:dyDescent="0.25">
      <c r="A433" s="3"/>
      <c r="G433" s="4"/>
      <c r="H433" s="5"/>
      <c r="J433" s="5">
        <f>IF(I433="","",IF(I433="green",(G433-1)*H433,IF(I433="red",-H433,IF(I433="cashout",M433-H433,0))))</f>
      </c>
      <c r="M433" s="5"/>
    </row>
    <row r="434" spans="1:13" x14ac:dyDescent="0.25">
      <c r="A434" s="3"/>
      <c r="G434" s="4"/>
      <c r="H434" s="5"/>
      <c r="J434" s="5">
        <f>IF(I434="","",IF(I434="green",(G434-1)*H434,IF(I434="red",-H434,IF(I434="cashout",M434-H434,0))))</f>
      </c>
      <c r="M434" s="5"/>
    </row>
    <row r="435" spans="1:13" x14ac:dyDescent="0.25">
      <c r="A435" s="3"/>
      <c r="G435" s="4"/>
      <c r="H435" s="5"/>
      <c r="J435" s="5">
        <f>IF(I435="","",IF(I435="green",(G435-1)*H435,IF(I435="red",-H435,IF(I435="cashout",M435-H435,0))))</f>
      </c>
      <c r="M435" s="5"/>
    </row>
    <row r="436" spans="1:13" x14ac:dyDescent="0.25">
      <c r="A436" s="3"/>
      <c r="G436" s="4"/>
      <c r="H436" s="5"/>
      <c r="J436" s="5">
        <f>IF(I436="","",IF(I436="green",(G436-1)*H436,IF(I436="red",-H436,IF(I436="cashout",M436-H436,0))))</f>
      </c>
      <c r="M436" s="5"/>
    </row>
    <row r="437" spans="1:13" x14ac:dyDescent="0.25">
      <c r="A437" s="3"/>
      <c r="G437" s="4"/>
      <c r="H437" s="5"/>
      <c r="J437" s="5">
        <f>IF(I437="","",IF(I437="green",(G437-1)*H437,IF(I437="red",-H437,IF(I437="cashout",M437-H437,0))))</f>
      </c>
      <c r="M437" s="5"/>
    </row>
    <row r="438" spans="1:13" x14ac:dyDescent="0.25">
      <c r="A438" s="3"/>
      <c r="G438" s="4"/>
      <c r="H438" s="5"/>
      <c r="J438" s="5">
        <f>IF(I438="","",IF(I438="green",(G438-1)*H438,IF(I438="red",-H438,IF(I438="cashout",M438-H438,0))))</f>
      </c>
      <c r="M438" s="5"/>
    </row>
    <row r="439" spans="1:13" x14ac:dyDescent="0.25">
      <c r="A439" s="3"/>
      <c r="G439" s="4"/>
      <c r="H439" s="5"/>
      <c r="J439" s="5">
        <f>IF(I439="","",IF(I439="green",(G439-1)*H439,IF(I439="red",-H439,IF(I439="cashout",M439-H439,0))))</f>
      </c>
      <c r="M439" s="5"/>
    </row>
    <row r="440" spans="1:13" x14ac:dyDescent="0.25">
      <c r="A440" s="3"/>
      <c r="G440" s="4"/>
      <c r="H440" s="5"/>
      <c r="J440" s="5">
        <f>IF(I440="","",IF(I440="green",(G440-1)*H440,IF(I440="red",-H440,IF(I440="cashout",M440-H440,0))))</f>
      </c>
      <c r="M440" s="5"/>
    </row>
    <row r="441" spans="1:13" x14ac:dyDescent="0.25">
      <c r="A441" s="3"/>
      <c r="G441" s="4"/>
      <c r="H441" s="5"/>
      <c r="J441" s="5">
        <f>IF(I441="","",IF(I441="green",(G441-1)*H441,IF(I441="red",-H441,IF(I441="cashout",M441-H441,0))))</f>
      </c>
      <c r="M441" s="5"/>
    </row>
    <row r="442" spans="1:13" x14ac:dyDescent="0.25">
      <c r="A442" s="3"/>
      <c r="G442" s="4"/>
      <c r="H442" s="5"/>
      <c r="J442" s="5">
        <f>IF(I442="","",IF(I442="green",(G442-1)*H442,IF(I442="red",-H442,IF(I442="cashout",M442-H442,0))))</f>
      </c>
      <c r="M442" s="5"/>
    </row>
    <row r="443" spans="1:13" x14ac:dyDescent="0.25">
      <c r="A443" s="3"/>
      <c r="G443" s="4"/>
      <c r="H443" s="5"/>
      <c r="J443" s="5">
        <f>IF(I443="","",IF(I443="green",(G443-1)*H443,IF(I443="red",-H443,IF(I443="cashout",M443-H443,0))))</f>
      </c>
      <c r="M443" s="5"/>
    </row>
    <row r="444" spans="1:13" x14ac:dyDescent="0.25">
      <c r="A444" s="3"/>
      <c r="G444" s="4"/>
      <c r="H444" s="5"/>
      <c r="J444" s="5">
        <f>IF(I444="","",IF(I444="green",(G444-1)*H444,IF(I444="red",-H444,IF(I444="cashout",M444-H444,0))))</f>
      </c>
      <c r="M444" s="5"/>
    </row>
    <row r="445" spans="1:13" x14ac:dyDescent="0.25">
      <c r="A445" s="3"/>
      <c r="G445" s="4"/>
      <c r="H445" s="5"/>
      <c r="J445" s="5">
        <f>IF(I445="","",IF(I445="green",(G445-1)*H445,IF(I445="red",-H445,IF(I445="cashout",M445-H445,0))))</f>
      </c>
      <c r="M445" s="5"/>
    </row>
    <row r="446" spans="1:13" x14ac:dyDescent="0.25">
      <c r="A446" s="3"/>
      <c r="G446" s="4"/>
      <c r="H446" s="5"/>
      <c r="J446" s="5">
        <f>IF(I446="","",IF(I446="green",(G446-1)*H446,IF(I446="red",-H446,IF(I446="cashout",M446-H446,0))))</f>
      </c>
      <c r="M446" s="5"/>
    </row>
    <row r="447" spans="1:13" x14ac:dyDescent="0.25">
      <c r="A447" s="3"/>
      <c r="G447" s="4"/>
      <c r="H447" s="5"/>
      <c r="J447" s="5">
        <f>IF(I447="","",IF(I447="green",(G447-1)*H447,IF(I447="red",-H447,IF(I447="cashout",M447-H447,0))))</f>
      </c>
      <c r="M447" s="5"/>
    </row>
    <row r="448" spans="1:13" x14ac:dyDescent="0.25">
      <c r="A448" s="3"/>
      <c r="G448" s="4"/>
      <c r="H448" s="5"/>
      <c r="J448" s="5">
        <f>IF(I448="","",IF(I448="green",(G448-1)*H448,IF(I448="red",-H448,IF(I448="cashout",M448-H448,0))))</f>
      </c>
      <c r="M448" s="5"/>
    </row>
    <row r="449" spans="1:13" x14ac:dyDescent="0.25">
      <c r="A449" s="3"/>
      <c r="G449" s="4"/>
      <c r="H449" s="5"/>
      <c r="J449" s="5">
        <f>IF(I449="","",IF(I449="green",(G449-1)*H449,IF(I449="red",-H449,IF(I449="cashout",M449-H449,0))))</f>
      </c>
      <c r="M449" s="5"/>
    </row>
    <row r="450" spans="1:13" x14ac:dyDescent="0.25">
      <c r="A450" s="3"/>
      <c r="G450" s="4"/>
      <c r="H450" s="5"/>
      <c r="J450" s="5">
        <f>IF(I450="","",IF(I450="green",(G450-1)*H450,IF(I450="red",-H450,IF(I450="cashout",M450-H450,0))))</f>
      </c>
      <c r="M450" s="5"/>
    </row>
    <row r="451" spans="1:13" x14ac:dyDescent="0.25">
      <c r="A451" s="3"/>
      <c r="G451" s="4"/>
      <c r="H451" s="5"/>
      <c r="J451" s="5">
        <f>IF(I451="","",IF(I451="green",(G451-1)*H451,IF(I451="red",-H451,IF(I451="cashout",M451-H451,0))))</f>
      </c>
      <c r="M451" s="5"/>
    </row>
    <row r="452" spans="1:13" x14ac:dyDescent="0.25">
      <c r="A452" s="3"/>
      <c r="G452" s="4"/>
      <c r="H452" s="5"/>
      <c r="J452" s="5">
        <f>IF(I452="","",IF(I452="green",(G452-1)*H452,IF(I452="red",-H452,IF(I452="cashout",M452-H452,0))))</f>
      </c>
      <c r="M452" s="5"/>
    </row>
    <row r="453" spans="1:13" x14ac:dyDescent="0.25">
      <c r="A453" s="3"/>
      <c r="G453" s="4"/>
      <c r="H453" s="5"/>
      <c r="J453" s="5">
        <f>IF(I453="","",IF(I453="green",(G453-1)*H453,IF(I453="red",-H453,IF(I453="cashout",M453-H453,0))))</f>
      </c>
      <c r="M453" s="5"/>
    </row>
    <row r="454" spans="1:13" x14ac:dyDescent="0.25">
      <c r="A454" s="3"/>
      <c r="G454" s="4"/>
      <c r="H454" s="5"/>
      <c r="J454" s="5">
        <f>IF(I454="","",IF(I454="green",(G454-1)*H454,IF(I454="red",-H454,IF(I454="cashout",M454-H454,0))))</f>
      </c>
      <c r="M454" s="5"/>
    </row>
    <row r="455" spans="1:13" x14ac:dyDescent="0.25">
      <c r="A455" s="3"/>
      <c r="G455" s="4"/>
      <c r="H455" s="5"/>
      <c r="J455" s="5">
        <f>IF(I455="","",IF(I455="green",(G455-1)*H455,IF(I455="red",-H455,IF(I455="cashout",M455-H455,0))))</f>
      </c>
      <c r="M455" s="5"/>
    </row>
    <row r="456" spans="1:13" x14ac:dyDescent="0.25">
      <c r="A456" s="3"/>
      <c r="G456" s="4"/>
      <c r="H456" s="5"/>
      <c r="J456" s="5">
        <f>IF(I456="","",IF(I456="green",(G456-1)*H456,IF(I456="red",-H456,IF(I456="cashout",M456-H456,0))))</f>
      </c>
      <c r="M456" s="5"/>
    </row>
    <row r="457" spans="1:13" x14ac:dyDescent="0.25">
      <c r="A457" s="3"/>
      <c r="G457" s="4"/>
      <c r="H457" s="5"/>
      <c r="J457" s="5">
        <f>IF(I457="","",IF(I457="green",(G457-1)*H457,IF(I457="red",-H457,IF(I457="cashout",M457-H457,0))))</f>
      </c>
      <c r="M457" s="5"/>
    </row>
    <row r="458" spans="1:13" x14ac:dyDescent="0.25">
      <c r="A458" s="3"/>
      <c r="G458" s="4"/>
      <c r="H458" s="5"/>
      <c r="J458" s="5">
        <f>IF(I458="","",IF(I458="green",(G458-1)*H458,IF(I458="red",-H458,IF(I458="cashout",M458-H458,0))))</f>
      </c>
      <c r="M458" s="5"/>
    </row>
    <row r="459" spans="1:13" x14ac:dyDescent="0.25">
      <c r="A459" s="3"/>
      <c r="G459" s="4"/>
      <c r="H459" s="5"/>
      <c r="J459" s="5">
        <f>IF(I459="","",IF(I459="green",(G459-1)*H459,IF(I459="red",-H459,IF(I459="cashout",M459-H459,0))))</f>
      </c>
      <c r="M459" s="5"/>
    </row>
    <row r="460" spans="1:13" x14ac:dyDescent="0.25">
      <c r="A460" s="3"/>
      <c r="G460" s="4"/>
      <c r="H460" s="5"/>
      <c r="J460" s="5">
        <f>IF(I460="","",IF(I460="green",(G460-1)*H460,IF(I460="red",-H460,IF(I460="cashout",M460-H460,0))))</f>
      </c>
      <c r="M460" s="5"/>
    </row>
    <row r="461" spans="1:13" x14ac:dyDescent="0.25">
      <c r="A461" s="3"/>
      <c r="G461" s="4"/>
      <c r="H461" s="5"/>
      <c r="J461" s="5">
        <f>IF(I461="","",IF(I461="green",(G461-1)*H461,IF(I461="red",-H461,IF(I461="cashout",M461-H461,0))))</f>
      </c>
      <c r="M461" s="5"/>
    </row>
    <row r="462" spans="1:13" x14ac:dyDescent="0.25">
      <c r="A462" s="3"/>
      <c r="G462" s="4"/>
      <c r="H462" s="5"/>
      <c r="J462" s="5">
        <f>IF(I462="","",IF(I462="green",(G462-1)*H462,IF(I462="red",-H462,IF(I462="cashout",M462-H462,0))))</f>
      </c>
      <c r="M462" s="5"/>
    </row>
    <row r="463" spans="1:13" x14ac:dyDescent="0.25">
      <c r="A463" s="3"/>
      <c r="G463" s="4"/>
      <c r="H463" s="5"/>
      <c r="J463" s="5">
        <f>IF(I463="","",IF(I463="green",(G463-1)*H463,IF(I463="red",-H463,IF(I463="cashout",M463-H463,0))))</f>
      </c>
      <c r="M463" s="5"/>
    </row>
    <row r="464" spans="1:13" x14ac:dyDescent="0.25">
      <c r="A464" s="3"/>
      <c r="G464" s="4"/>
      <c r="H464" s="5"/>
      <c r="J464" s="5">
        <f>IF(I464="","",IF(I464="green",(G464-1)*H464,IF(I464="red",-H464,IF(I464="cashout",M464-H464,0))))</f>
      </c>
      <c r="M464" s="5"/>
    </row>
    <row r="465" spans="1:13" x14ac:dyDescent="0.25">
      <c r="A465" s="3"/>
      <c r="G465" s="4"/>
      <c r="H465" s="5"/>
      <c r="J465" s="5">
        <f>IF(I465="","",IF(I465="green",(G465-1)*H465,IF(I465="red",-H465,IF(I465="cashout",M465-H465,0))))</f>
      </c>
      <c r="M465" s="5"/>
    </row>
    <row r="466" spans="1:13" x14ac:dyDescent="0.25">
      <c r="A466" s="3"/>
      <c r="G466" s="4"/>
      <c r="H466" s="5"/>
      <c r="J466" s="5">
        <f>IF(I466="","",IF(I466="green",(G466-1)*H466,IF(I466="red",-H466,IF(I466="cashout",M466-H466,0))))</f>
      </c>
      <c r="M466" s="5"/>
    </row>
    <row r="467" spans="1:13" x14ac:dyDescent="0.25">
      <c r="A467" s="3"/>
      <c r="G467" s="4"/>
      <c r="H467" s="5"/>
      <c r="J467" s="5">
        <f>IF(I467="","",IF(I467="green",(G467-1)*H467,IF(I467="red",-H467,IF(I467="cashout",M467-H467,0))))</f>
      </c>
      <c r="M467" s="5"/>
    </row>
    <row r="468" spans="1:13" x14ac:dyDescent="0.25">
      <c r="A468" s="3"/>
      <c r="G468" s="4"/>
      <c r="H468" s="5"/>
      <c r="J468" s="5">
        <f>IF(I468="","",IF(I468="green",(G468-1)*H468,IF(I468="red",-H468,IF(I468="cashout",M468-H468,0))))</f>
      </c>
      <c r="M468" s="5"/>
    </row>
    <row r="469" spans="1:13" x14ac:dyDescent="0.25">
      <c r="A469" s="3"/>
      <c r="G469" s="4"/>
      <c r="H469" s="5"/>
      <c r="J469" s="5">
        <f>IF(I469="","",IF(I469="green",(G469-1)*H469,IF(I469="red",-H469,IF(I469="cashout",M469-H469,0))))</f>
      </c>
      <c r="M469" s="5"/>
    </row>
    <row r="470" spans="1:13" x14ac:dyDescent="0.25">
      <c r="A470" s="3"/>
      <c r="G470" s="4"/>
      <c r="H470" s="5"/>
      <c r="J470" s="5">
        <f>IF(I470="","",IF(I470="green",(G470-1)*H470,IF(I470="red",-H470,IF(I470="cashout",M470-H470,0))))</f>
      </c>
      <c r="M470" s="5"/>
    </row>
    <row r="471" spans="1:13" x14ac:dyDescent="0.25">
      <c r="A471" s="3"/>
      <c r="G471" s="4"/>
      <c r="H471" s="5"/>
      <c r="J471" s="5">
        <f>IF(I471="","",IF(I471="green",(G471-1)*H471,IF(I471="red",-H471,IF(I471="cashout",M471-H471,0))))</f>
      </c>
      <c r="M471" s="5"/>
    </row>
    <row r="472" spans="1:13" x14ac:dyDescent="0.25">
      <c r="A472" s="3"/>
      <c r="G472" s="4"/>
      <c r="H472" s="5"/>
      <c r="J472" s="5">
        <f>IF(I472="","",IF(I472="green",(G472-1)*H472,IF(I472="red",-H472,IF(I472="cashout",M472-H472,0))))</f>
      </c>
      <c r="M472" s="5"/>
    </row>
    <row r="473" spans="1:13" x14ac:dyDescent="0.25">
      <c r="A473" s="3"/>
      <c r="G473" s="4"/>
      <c r="H473" s="5"/>
      <c r="J473" s="5">
        <f>IF(I473="","",IF(I473="green",(G473-1)*H473,IF(I473="red",-H473,IF(I473="cashout",M473-H473,0))))</f>
      </c>
      <c r="M473" s="5"/>
    </row>
    <row r="474" spans="1:13" x14ac:dyDescent="0.25">
      <c r="A474" s="3"/>
      <c r="G474" s="4"/>
      <c r="H474" s="5"/>
      <c r="J474" s="5">
        <f>IF(I474="","",IF(I474="green",(G474-1)*H474,IF(I474="red",-H474,IF(I474="cashout",M474-H474,0))))</f>
      </c>
      <c r="M474" s="5"/>
    </row>
    <row r="475" spans="1:13" x14ac:dyDescent="0.25">
      <c r="A475" s="3"/>
      <c r="G475" s="4"/>
      <c r="H475" s="5"/>
      <c r="J475" s="5">
        <f>IF(I475="","",IF(I475="green",(G475-1)*H475,IF(I475="red",-H475,IF(I475="cashout",M475-H475,0))))</f>
      </c>
      <c r="M475" s="5"/>
    </row>
    <row r="476" spans="1:13" x14ac:dyDescent="0.25">
      <c r="A476" s="3"/>
      <c r="G476" s="4"/>
      <c r="H476" s="5"/>
      <c r="J476" s="5">
        <f>IF(I476="","",IF(I476="green",(G476-1)*H476,IF(I476="red",-H476,IF(I476="cashout",M476-H476,0))))</f>
      </c>
      <c r="M476" s="5"/>
    </row>
    <row r="477" spans="1:13" x14ac:dyDescent="0.25">
      <c r="A477" s="3"/>
      <c r="G477" s="4"/>
      <c r="H477" s="5"/>
      <c r="J477" s="5">
        <f>IF(I477="","",IF(I477="green",(G477-1)*H477,IF(I477="red",-H477,IF(I477="cashout",M477-H477,0))))</f>
      </c>
      <c r="M477" s="5"/>
    </row>
    <row r="478" spans="1:13" x14ac:dyDescent="0.25">
      <c r="A478" s="3"/>
      <c r="G478" s="4"/>
      <c r="H478" s="5"/>
      <c r="J478" s="5">
        <f>IF(I478="","",IF(I478="green",(G478-1)*H478,IF(I478="red",-H478,IF(I478="cashout",M478-H478,0))))</f>
      </c>
      <c r="M478" s="5"/>
    </row>
    <row r="479" spans="1:13" x14ac:dyDescent="0.25">
      <c r="A479" s="3"/>
      <c r="G479" s="4"/>
      <c r="H479" s="5"/>
      <c r="J479" s="5">
        <f>IF(I479="","",IF(I479="green",(G479-1)*H479,IF(I479="red",-H479,IF(I479="cashout",M479-H479,0))))</f>
      </c>
      <c r="M479" s="5"/>
    </row>
    <row r="480" spans="1:13" x14ac:dyDescent="0.25">
      <c r="A480" s="3"/>
      <c r="G480" s="4"/>
      <c r="H480" s="5"/>
      <c r="J480" s="5">
        <f>IF(I480="","",IF(I480="green",(G480-1)*H480,IF(I480="red",-H480,IF(I480="cashout",M480-H480,0))))</f>
      </c>
      <c r="M480" s="5"/>
    </row>
    <row r="481" spans="1:13" x14ac:dyDescent="0.25">
      <c r="A481" s="3"/>
      <c r="G481" s="4"/>
      <c r="H481" s="5"/>
      <c r="J481" s="5">
        <f>IF(I481="","",IF(I481="green",(G481-1)*H481,IF(I481="red",-H481,IF(I481="cashout",M481-H481,0))))</f>
      </c>
      <c r="M481" s="5"/>
    </row>
    <row r="482" spans="1:13" x14ac:dyDescent="0.25">
      <c r="A482" s="3"/>
      <c r="G482" s="4"/>
      <c r="H482" s="5"/>
      <c r="J482" s="5">
        <f>IF(I482="","",IF(I482="green",(G482-1)*H482,IF(I482="red",-H482,IF(I482="cashout",M482-H482,0))))</f>
      </c>
      <c r="M482" s="5"/>
    </row>
    <row r="483" spans="1:13" x14ac:dyDescent="0.25">
      <c r="A483" s="3"/>
      <c r="G483" s="4"/>
      <c r="H483" s="5"/>
      <c r="J483" s="5">
        <f>IF(I483="","",IF(I483="green",(G483-1)*H483,IF(I483="red",-H483,IF(I483="cashout",M483-H483,0))))</f>
      </c>
      <c r="M483" s="5"/>
    </row>
    <row r="484" spans="1:13" x14ac:dyDescent="0.25">
      <c r="A484" s="3"/>
      <c r="G484" s="4"/>
      <c r="H484" s="5"/>
      <c r="J484" s="5">
        <f>IF(I484="","",IF(I484="green",(G484-1)*H484,IF(I484="red",-H484,IF(I484="cashout",M484-H484,0))))</f>
      </c>
      <c r="M484" s="5"/>
    </row>
    <row r="485" spans="1:13" x14ac:dyDescent="0.25">
      <c r="A485" s="3"/>
      <c r="G485" s="4"/>
      <c r="H485" s="5"/>
      <c r="J485" s="5">
        <f>IF(I485="","",IF(I485="green",(G485-1)*H485,IF(I485="red",-H485,IF(I485="cashout",M485-H485,0))))</f>
      </c>
      <c r="M485" s="5"/>
    </row>
    <row r="486" spans="1:13" x14ac:dyDescent="0.25">
      <c r="A486" s="3"/>
      <c r="G486" s="4"/>
      <c r="H486" s="5"/>
      <c r="J486" s="5">
        <f>IF(I486="","",IF(I486="green",(G486-1)*H486,IF(I486="red",-H486,IF(I486="cashout",M486-H486,0))))</f>
      </c>
      <c r="M486" s="5"/>
    </row>
    <row r="487" spans="1:13" x14ac:dyDescent="0.25">
      <c r="A487" s="3"/>
      <c r="G487" s="4"/>
      <c r="H487" s="5"/>
      <c r="J487" s="5">
        <f>IF(I487="","",IF(I487="green",(G487-1)*H487,IF(I487="red",-H487,IF(I487="cashout",M487-H487,0))))</f>
      </c>
      <c r="M487" s="5"/>
    </row>
    <row r="488" spans="1:13" x14ac:dyDescent="0.25">
      <c r="A488" s="3"/>
      <c r="G488" s="4"/>
      <c r="H488" s="5"/>
      <c r="J488" s="5">
        <f>IF(I488="","",IF(I488="green",(G488-1)*H488,IF(I488="red",-H488,IF(I488="cashout",M488-H488,0))))</f>
      </c>
      <c r="M488" s="5"/>
    </row>
    <row r="489" spans="1:13" x14ac:dyDescent="0.25">
      <c r="A489" s="3"/>
      <c r="G489" s="4"/>
      <c r="H489" s="5"/>
      <c r="J489" s="5">
        <f>IF(I489="","",IF(I489="green",(G489-1)*H489,IF(I489="red",-H489,IF(I489="cashout",M489-H489,0))))</f>
      </c>
      <c r="M489" s="5"/>
    </row>
    <row r="490" spans="1:13" x14ac:dyDescent="0.25">
      <c r="A490" s="3"/>
      <c r="G490" s="4"/>
      <c r="H490" s="5"/>
      <c r="J490" s="5">
        <f>IF(I490="","",IF(I490="green",(G490-1)*H490,IF(I490="red",-H490,IF(I490="cashout",M490-H490,0))))</f>
      </c>
      <c r="M490" s="5"/>
    </row>
    <row r="491" spans="1:13" x14ac:dyDescent="0.25">
      <c r="A491" s="3"/>
      <c r="G491" s="4"/>
      <c r="H491" s="5"/>
      <c r="J491" s="5">
        <f>IF(I491="","",IF(I491="green",(G491-1)*H491,IF(I491="red",-H491,IF(I491="cashout",M491-H491,0))))</f>
      </c>
      <c r="M491" s="5"/>
    </row>
    <row r="492" spans="1:13" x14ac:dyDescent="0.25">
      <c r="A492" s="3"/>
      <c r="G492" s="4"/>
      <c r="H492" s="5"/>
      <c r="J492" s="5">
        <f>IF(I492="","",IF(I492="green",(G492-1)*H492,IF(I492="red",-H492,IF(I492="cashout",M492-H492,0))))</f>
      </c>
      <c r="M492" s="5"/>
    </row>
    <row r="493" spans="1:13" x14ac:dyDescent="0.25">
      <c r="A493" s="3"/>
      <c r="G493" s="4"/>
      <c r="H493" s="5"/>
      <c r="J493" s="5">
        <f>IF(I493="","",IF(I493="green",(G493-1)*H493,IF(I493="red",-H493,IF(I493="cashout",M493-H493,0))))</f>
      </c>
      <c r="M493" s="5"/>
    </row>
    <row r="494" spans="1:13" x14ac:dyDescent="0.25">
      <c r="A494" s="3"/>
      <c r="G494" s="4"/>
      <c r="H494" s="5"/>
      <c r="J494" s="5">
        <f>IF(I494="","",IF(I494="green",(G494-1)*H494,IF(I494="red",-H494,IF(I494="cashout",M494-H494,0))))</f>
      </c>
      <c r="M494" s="5"/>
    </row>
    <row r="495" spans="1:13" x14ac:dyDescent="0.25">
      <c r="A495" s="3"/>
      <c r="G495" s="4"/>
      <c r="H495" s="5"/>
      <c r="J495" s="5">
        <f>IF(I495="","",IF(I495="green",(G495-1)*H495,IF(I495="red",-H495,IF(I495="cashout",M495-H495,0))))</f>
      </c>
      <c r="M495" s="5"/>
    </row>
    <row r="496" spans="1:13" x14ac:dyDescent="0.25">
      <c r="A496" s="3"/>
      <c r="G496" s="4"/>
      <c r="H496" s="5"/>
      <c r="J496" s="5">
        <f>IF(I496="","",IF(I496="green",(G496-1)*H496,IF(I496="red",-H496,IF(I496="cashout",M496-H496,0))))</f>
      </c>
      <c r="M496" s="5"/>
    </row>
    <row r="497" spans="1:13" x14ac:dyDescent="0.25">
      <c r="A497" s="3"/>
      <c r="G497" s="4"/>
      <c r="H497" s="5"/>
      <c r="J497" s="5">
        <f>IF(I497="","",IF(I497="green",(G497-1)*H497,IF(I497="red",-H497,IF(I497="cashout",M497-H497,0))))</f>
      </c>
      <c r="M497" s="5"/>
    </row>
    <row r="498" spans="1:13" x14ac:dyDescent="0.25">
      <c r="A498" s="3"/>
      <c r="G498" s="4"/>
      <c r="H498" s="5"/>
      <c r="J498" s="5">
        <f>IF(I498="","",IF(I498="green",(G498-1)*H498,IF(I498="red",-H498,IF(I498="cashout",M498-H498,0))))</f>
      </c>
      <c r="M498" s="5"/>
    </row>
    <row r="499" spans="1:13" x14ac:dyDescent="0.25">
      <c r="A499" s="3"/>
      <c r="G499" s="4"/>
      <c r="H499" s="5"/>
      <c r="J499" s="5">
        <f>IF(I499="","",IF(I499="green",(G499-1)*H499,IF(I499="red",-H499,IF(I499="cashout",M499-H499,0))))</f>
      </c>
      <c r="M499" s="5"/>
    </row>
    <row r="500" spans="1:13" x14ac:dyDescent="0.25">
      <c r="A500" s="3"/>
      <c r="G500" s="4"/>
      <c r="H500" s="5"/>
      <c r="J500" s="5">
        <f>IF(I500="","",IF(I500="green",(G500-1)*H500,IF(I500="red",-H500,IF(I500="cashout",M500-H500,0))))</f>
      </c>
      <c r="M500" s="5"/>
    </row>
    <row r="501" spans="1:13" x14ac:dyDescent="0.25">
      <c r="A501" s="3"/>
      <c r="G501" s="4"/>
      <c r="H501" s="5"/>
      <c r="J501" s="5">
        <f>IF(I501="","",IF(I501="green",(G501-1)*H501,IF(I501="red",-H501,IF(I501="cashout",M501-H501,0))))</f>
      </c>
      <c r="M501" s="5"/>
    </row>
    <row r="502" spans="1:13" x14ac:dyDescent="0.25">
      <c r="A502" s="3"/>
      <c r="G502" s="4"/>
      <c r="H502" s="5"/>
      <c r="J502" s="5">
        <f>IF(I502="","",IF(I502="green",(G502-1)*H502,IF(I502="red",-H502,IF(I502="cashout",M502-H502,0))))</f>
      </c>
      <c r="M502" s="5"/>
    </row>
    <row r="503" spans="1:13" x14ac:dyDescent="0.25">
      <c r="A503" s="3"/>
      <c r="G503" s="4"/>
      <c r="H503" s="5"/>
      <c r="J503" s="5">
        <f>IF(I503="","",IF(I503="green",(G503-1)*H503,IF(I503="red",-H503,IF(I503="cashout",M503-H503,0))))</f>
      </c>
      <c r="M503" s="5"/>
    </row>
    <row r="504" spans="1:13" x14ac:dyDescent="0.25">
      <c r="A504" s="3"/>
      <c r="G504" s="4"/>
      <c r="H504" s="5"/>
      <c r="J504" s="5">
        <f>IF(I504="","",IF(I504="green",(G504-1)*H504,IF(I504="red",-H504,IF(I504="cashout",M504-H504,0))))</f>
      </c>
      <c r="M504" s="5"/>
    </row>
    <row r="505" spans="1:13" x14ac:dyDescent="0.25">
      <c r="A505" s="3"/>
      <c r="G505" s="4"/>
      <c r="H505" s="5"/>
      <c r="J505" s="5">
        <f>IF(I505="","",IF(I505="green",(G505-1)*H505,IF(I505="red",-H505,IF(I505="cashout",M505-H505,0))))</f>
      </c>
      <c r="M505" s="5"/>
    </row>
    <row r="506" spans="1:13" x14ac:dyDescent="0.25">
      <c r="A506" s="3"/>
      <c r="G506" s="4"/>
      <c r="H506" s="5"/>
      <c r="J506" s="5">
        <f>IF(I506="","",IF(I506="green",(G506-1)*H506,IF(I506="red",-H506,IF(I506="cashout",M506-H506,0))))</f>
      </c>
      <c r="M506" s="5"/>
    </row>
    <row r="507" spans="1:13" x14ac:dyDescent="0.25">
      <c r="A507" s="3"/>
      <c r="G507" s="4"/>
      <c r="H507" s="5"/>
      <c r="J507" s="5">
        <f>IF(I507="","",IF(I507="green",(G507-1)*H507,IF(I507="red",-H507,IF(I507="cashout",M507-H507,0))))</f>
      </c>
      <c r="M507" s="5"/>
    </row>
    <row r="508" spans="1:13" x14ac:dyDescent="0.25">
      <c r="A508" s="3"/>
      <c r="G508" s="4"/>
      <c r="H508" s="5"/>
      <c r="J508" s="5">
        <f>IF(I508="","",IF(I508="green",(G508-1)*H508,IF(I508="red",-H508,IF(I508="cashout",M508-H508,0))))</f>
      </c>
      <c r="M508" s="5"/>
    </row>
    <row r="509" spans="1:13" x14ac:dyDescent="0.25">
      <c r="A509" s="3"/>
      <c r="G509" s="4"/>
      <c r="H509" s="5"/>
      <c r="J509" s="5">
        <f>IF(I509="","",IF(I509="green",(G509-1)*H509,IF(I509="red",-H509,IF(I509="cashout",M509-H509,0))))</f>
      </c>
      <c r="M509" s="5"/>
    </row>
    <row r="510" spans="1:13" x14ac:dyDescent="0.25">
      <c r="A510" s="3"/>
      <c r="G510" s="4"/>
      <c r="H510" s="5"/>
      <c r="J510" s="5">
        <f>IF(I510="","",IF(I510="green",(G510-1)*H510,IF(I510="red",-H510,IF(I510="cashout",M510-H510,0))))</f>
      </c>
      <c r="M510" s="5"/>
    </row>
    <row r="511" spans="1:13" x14ac:dyDescent="0.25">
      <c r="A511" s="3"/>
      <c r="G511" s="4"/>
      <c r="H511" s="5"/>
      <c r="J511" s="5">
        <f>IF(I511="","",IF(I511="green",(G511-1)*H511,IF(I511="red",-H511,IF(I511="cashout",M511-H511,0))))</f>
      </c>
      <c r="M511" s="5"/>
    </row>
    <row r="512" spans="1:13" x14ac:dyDescent="0.25">
      <c r="A512" s="3"/>
      <c r="G512" s="4"/>
      <c r="H512" s="5"/>
      <c r="J512" s="5">
        <f>IF(I512="","",IF(I512="green",(G512-1)*H512,IF(I512="red",-H512,IF(I512="cashout",M512-H512,0))))</f>
      </c>
      <c r="M512" s="5"/>
    </row>
    <row r="513" spans="1:13" x14ac:dyDescent="0.25">
      <c r="A513" s="3"/>
      <c r="G513" s="4"/>
      <c r="H513" s="5"/>
      <c r="J513" s="5">
        <f>IF(I513="","",IF(I513="green",(G513-1)*H513,IF(I513="red",-H513,IF(I513="cashout",M513-H513,0))))</f>
      </c>
      <c r="M513" s="5"/>
    </row>
    <row r="514" spans="1:13" x14ac:dyDescent="0.25">
      <c r="A514" s="3"/>
      <c r="G514" s="4"/>
      <c r="H514" s="5"/>
      <c r="J514" s="5">
        <f>IF(I514="","",IF(I514="green",(G514-1)*H514,IF(I514="red",-H514,IF(I514="cashout",M514-H514,0))))</f>
      </c>
      <c r="M514" s="5"/>
    </row>
    <row r="515" spans="1:13" x14ac:dyDescent="0.25">
      <c r="A515" s="3"/>
      <c r="G515" s="4"/>
      <c r="H515" s="5"/>
      <c r="J515" s="5">
        <f>IF(I515="","",IF(I515="green",(G515-1)*H515,IF(I515="red",-H515,IF(I515="cashout",M515-H515,0))))</f>
      </c>
      <c r="M515" s="5"/>
    </row>
    <row r="516" spans="1:13" x14ac:dyDescent="0.25">
      <c r="A516" s="3"/>
      <c r="G516" s="4"/>
      <c r="H516" s="5"/>
      <c r="J516" s="5">
        <f>IF(I516="","",IF(I516="green",(G516-1)*H516,IF(I516="red",-H516,IF(I516="cashout",M516-H516,0))))</f>
      </c>
      <c r="M516" s="5"/>
    </row>
    <row r="517" spans="1:13" x14ac:dyDescent="0.25">
      <c r="A517" s="3"/>
      <c r="G517" s="4"/>
      <c r="H517" s="5"/>
      <c r="J517" s="5">
        <f>IF(I517="","",IF(I517="green",(G517-1)*H517,IF(I517="red",-H517,IF(I517="cashout",M517-H517,0))))</f>
      </c>
      <c r="M517" s="5"/>
    </row>
    <row r="518" spans="1:13" x14ac:dyDescent="0.25">
      <c r="A518" s="3"/>
      <c r="G518" s="4"/>
      <c r="H518" s="5"/>
      <c r="J518" s="5">
        <f>IF(I518="","",IF(I518="green",(G518-1)*H518,IF(I518="red",-H518,IF(I518="cashout",M518-H518,0))))</f>
      </c>
      <c r="M518" s="5"/>
    </row>
    <row r="519" spans="1:13" x14ac:dyDescent="0.25">
      <c r="A519" s="3"/>
      <c r="G519" s="4"/>
      <c r="H519" s="5"/>
      <c r="J519" s="5">
        <f>IF(I519="","",IF(I519="green",(G519-1)*H519,IF(I519="red",-H519,IF(I519="cashout",M519-H519,0))))</f>
      </c>
      <c r="M519" s="5"/>
    </row>
    <row r="520" spans="1:13" x14ac:dyDescent="0.25">
      <c r="A520" s="3"/>
      <c r="G520" s="4"/>
      <c r="H520" s="5"/>
      <c r="J520" s="5">
        <f>IF(I520="","",IF(I520="green",(G520-1)*H520,IF(I520="red",-H520,IF(I520="cashout",M520-H520,0))))</f>
      </c>
      <c r="M520" s="5"/>
    </row>
    <row r="521" spans="1:13" x14ac:dyDescent="0.25">
      <c r="A521" s="3"/>
      <c r="G521" s="4"/>
      <c r="H521" s="5"/>
      <c r="J521" s="5">
        <f>IF(I521="","",IF(I521="green",(G521-1)*H521,IF(I521="red",-H521,IF(I521="cashout",M521-H521,0))))</f>
      </c>
      <c r="M521" s="5"/>
    </row>
    <row r="522" spans="1:13" x14ac:dyDescent="0.25">
      <c r="A522" s="3"/>
      <c r="G522" s="4"/>
      <c r="H522" s="5"/>
      <c r="J522" s="5">
        <f>IF(I522="","",IF(I522="green",(G522-1)*H522,IF(I522="red",-H522,IF(I522="cashout",M522-H522,0))))</f>
      </c>
      <c r="M522" s="5"/>
    </row>
    <row r="523" spans="1:13" x14ac:dyDescent="0.25">
      <c r="A523" s="3"/>
      <c r="G523" s="4"/>
      <c r="H523" s="5"/>
      <c r="J523" s="5">
        <f>IF(I523="","",IF(I523="green",(G523-1)*H523,IF(I523="red",-H523,IF(I523="cashout",M523-H523,0))))</f>
      </c>
      <c r="M523" s="5"/>
    </row>
    <row r="524" spans="1:13" x14ac:dyDescent="0.25">
      <c r="A524" s="3"/>
      <c r="G524" s="4"/>
      <c r="H524" s="5"/>
      <c r="J524" s="5">
        <f>IF(I524="","",IF(I524="green",(G524-1)*H524,IF(I524="red",-H524,IF(I524="cashout",M524-H524,0))))</f>
      </c>
      <c r="M524" s="5"/>
    </row>
    <row r="525" spans="1:13" x14ac:dyDescent="0.25">
      <c r="A525" s="3"/>
      <c r="G525" s="4"/>
      <c r="H525" s="5"/>
      <c r="J525" s="5">
        <f>IF(I525="","",IF(I525="green",(G525-1)*H525,IF(I525="red",-H525,IF(I525="cashout",M525-H525,0))))</f>
      </c>
      <c r="M525" s="5"/>
    </row>
    <row r="526" spans="1:13" x14ac:dyDescent="0.25">
      <c r="A526" s="3"/>
      <c r="G526" s="4"/>
      <c r="H526" s="5"/>
      <c r="J526" s="5">
        <f>IF(I526="","",IF(I526="green",(G526-1)*H526,IF(I526="red",-H526,IF(I526="cashout",M526-H526,0))))</f>
      </c>
      <c r="M526" s="5"/>
    </row>
    <row r="527" spans="1:13" x14ac:dyDescent="0.25">
      <c r="A527" s="3"/>
      <c r="G527" s="4"/>
      <c r="H527" s="5"/>
      <c r="J527" s="5">
        <f>IF(I527="","",IF(I527="green",(G527-1)*H527,IF(I527="red",-H527,IF(I527="cashout",M527-H527,0))))</f>
      </c>
      <c r="M527" s="5"/>
    </row>
    <row r="528" spans="1:13" x14ac:dyDescent="0.25">
      <c r="A528" s="3"/>
      <c r="G528" s="4"/>
      <c r="H528" s="5"/>
      <c r="J528" s="5">
        <f>IF(I528="","",IF(I528="green",(G528-1)*H528,IF(I528="red",-H528,IF(I528="cashout",M528-H528,0))))</f>
      </c>
      <c r="M528" s="5"/>
    </row>
    <row r="529" spans="1:13" x14ac:dyDescent="0.25">
      <c r="A529" s="3"/>
      <c r="G529" s="4"/>
      <c r="H529" s="5"/>
      <c r="J529" s="5">
        <f>IF(I529="","",IF(I529="green",(G529-1)*H529,IF(I529="red",-H529,IF(I529="cashout",M529-H529,0))))</f>
      </c>
      <c r="M529" s="5"/>
    </row>
    <row r="530" spans="1:13" x14ac:dyDescent="0.25">
      <c r="A530" s="3"/>
      <c r="G530" s="4"/>
      <c r="H530" s="5"/>
      <c r="J530" s="5">
        <f>IF(I530="","",IF(I530="green",(G530-1)*H530,IF(I530="red",-H530,IF(I530="cashout",M530-H530,0))))</f>
      </c>
      <c r="M530" s="5"/>
    </row>
    <row r="531" spans="1:13" x14ac:dyDescent="0.25">
      <c r="A531" s="3"/>
      <c r="G531" s="4"/>
      <c r="H531" s="5"/>
      <c r="J531" s="5">
        <f>IF(I531="","",IF(I531="green",(G531-1)*H531,IF(I531="red",-H531,IF(I531="cashout",M531-H531,0))))</f>
      </c>
      <c r="M531" s="5"/>
    </row>
    <row r="532" spans="1:13" x14ac:dyDescent="0.25">
      <c r="A532" s="3"/>
      <c r="G532" s="4"/>
      <c r="H532" s="5"/>
      <c r="J532" s="5">
        <f>IF(I532="","",IF(I532="green",(G532-1)*H532,IF(I532="red",-H532,IF(I532="cashout",M532-H532,0))))</f>
      </c>
      <c r="M532" s="5"/>
    </row>
    <row r="533" spans="1:13" x14ac:dyDescent="0.25">
      <c r="A533" s="3"/>
      <c r="G533" s="4"/>
      <c r="H533" s="5"/>
      <c r="J533" s="5">
        <f>IF(I533="","",IF(I533="green",(G533-1)*H533,IF(I533="red",-H533,IF(I533="cashout",M533-H533,0))))</f>
      </c>
      <c r="M533" s="5"/>
    </row>
    <row r="534" spans="1:13" x14ac:dyDescent="0.25">
      <c r="A534" s="3"/>
      <c r="G534" s="4"/>
      <c r="H534" s="5"/>
      <c r="J534" s="5">
        <f>IF(I534="","",IF(I534="green",(G534-1)*H534,IF(I534="red",-H534,IF(I534="cashout",M534-H534,0))))</f>
      </c>
      <c r="M534" s="5"/>
    </row>
    <row r="535" spans="1:13" x14ac:dyDescent="0.25">
      <c r="A535" s="3"/>
      <c r="G535" s="4"/>
      <c r="H535" s="5"/>
      <c r="J535" s="5">
        <f>IF(I535="","",IF(I535="green",(G535-1)*H535,IF(I535="red",-H535,IF(I535="cashout",M535-H535,0))))</f>
      </c>
      <c r="M535" s="5"/>
    </row>
    <row r="536" spans="1:13" x14ac:dyDescent="0.25">
      <c r="A536" s="3"/>
      <c r="G536" s="4"/>
      <c r="H536" s="5"/>
      <c r="J536" s="5">
        <f>IF(I536="","",IF(I536="green",(G536-1)*H536,IF(I536="red",-H536,IF(I536="cashout",M536-H536,0))))</f>
      </c>
      <c r="M536" s="5"/>
    </row>
    <row r="537" spans="1:13" x14ac:dyDescent="0.25">
      <c r="A537" s="3"/>
      <c r="G537" s="4"/>
      <c r="H537" s="5"/>
      <c r="J537" s="5">
        <f>IF(I537="","",IF(I537="green",(G537-1)*H537,IF(I537="red",-H537,IF(I537="cashout",M537-H537,0))))</f>
      </c>
      <c r="M537" s="5"/>
    </row>
    <row r="538" spans="1:13" x14ac:dyDescent="0.25">
      <c r="A538" s="3"/>
      <c r="G538" s="4"/>
      <c r="H538" s="5"/>
      <c r="J538" s="5">
        <f>IF(I538="","",IF(I538="green",(G538-1)*H538,IF(I538="red",-H538,IF(I538="cashout",M538-H538,0))))</f>
      </c>
      <c r="M538" s="5"/>
    </row>
    <row r="539" spans="1:13" x14ac:dyDescent="0.25">
      <c r="A539" s="3"/>
      <c r="G539" s="4"/>
      <c r="H539" s="5"/>
      <c r="J539" s="5">
        <f>IF(I539="","",IF(I539="green",(G539-1)*H539,IF(I539="red",-H539,IF(I539="cashout",M539-H539,0))))</f>
      </c>
      <c r="M539" s="5"/>
    </row>
    <row r="540" spans="1:13" x14ac:dyDescent="0.25">
      <c r="A540" s="3"/>
      <c r="G540" s="4"/>
      <c r="H540" s="5"/>
      <c r="J540" s="5">
        <f>IF(I540="","",IF(I540="green",(G540-1)*H540,IF(I540="red",-H540,IF(I540="cashout",M540-H540,0))))</f>
      </c>
      <c r="M540" s="5"/>
    </row>
    <row r="541" spans="1:13" x14ac:dyDescent="0.25">
      <c r="A541" s="3"/>
      <c r="G541" s="4"/>
      <c r="H541" s="5"/>
      <c r="J541" s="5">
        <f>IF(I541="","",IF(I541="green",(G541-1)*H541,IF(I541="red",-H541,IF(I541="cashout",M541-H541,0))))</f>
      </c>
      <c r="M541" s="5"/>
    </row>
    <row r="542" spans="1:13" x14ac:dyDescent="0.25">
      <c r="A542" s="3"/>
      <c r="G542" s="4"/>
      <c r="H542" s="5"/>
      <c r="J542" s="5">
        <f>IF(I542="","",IF(I542="green",(G542-1)*H542,IF(I542="red",-H542,IF(I542="cashout",M542-H542,0))))</f>
      </c>
      <c r="M542" s="5"/>
    </row>
    <row r="543" spans="1:13" x14ac:dyDescent="0.25">
      <c r="A543" s="3"/>
      <c r="G543" s="4"/>
      <c r="H543" s="5"/>
      <c r="J543" s="5">
        <f>IF(I543="","",IF(I543="green",(G543-1)*H543,IF(I543="red",-H543,IF(I543="cashout",M543-H543,0))))</f>
      </c>
      <c r="M543" s="5"/>
    </row>
    <row r="544" spans="1:13" x14ac:dyDescent="0.25">
      <c r="A544" s="3"/>
      <c r="G544" s="4"/>
      <c r="H544" s="5"/>
      <c r="J544" s="5">
        <f>IF(I544="","",IF(I544="green",(G544-1)*H544,IF(I544="red",-H544,IF(I544="cashout",M544-H544,0))))</f>
      </c>
      <c r="M544" s="5"/>
    </row>
    <row r="545" spans="1:13" x14ac:dyDescent="0.25">
      <c r="A545" s="3"/>
      <c r="G545" s="4"/>
      <c r="H545" s="5"/>
      <c r="J545" s="5">
        <f>IF(I545="","",IF(I545="green",(G545-1)*H545,IF(I545="red",-H545,IF(I545="cashout",M545-H545,0))))</f>
      </c>
      <c r="M545" s="5"/>
    </row>
    <row r="546" spans="1:13" x14ac:dyDescent="0.25">
      <c r="A546" s="3"/>
      <c r="G546" s="4"/>
      <c r="H546" s="5"/>
      <c r="J546" s="5">
        <f>IF(I546="","",IF(I546="green",(G546-1)*H546,IF(I546="red",-H546,IF(I546="cashout",M546-H546,0))))</f>
      </c>
      <c r="M546" s="5"/>
    </row>
    <row r="547" spans="1:13" x14ac:dyDescent="0.25">
      <c r="A547" s="3"/>
      <c r="G547" s="4"/>
      <c r="H547" s="5"/>
      <c r="J547" s="5">
        <f>IF(I547="","",IF(I547="green",(G547-1)*H547,IF(I547="red",-H547,IF(I547="cashout",M547-H547,0))))</f>
      </c>
      <c r="M547" s="5"/>
    </row>
    <row r="548" spans="1:13" x14ac:dyDescent="0.25">
      <c r="A548" s="3"/>
      <c r="G548" s="4"/>
      <c r="H548" s="5"/>
      <c r="J548" s="5">
        <f>IF(I548="","",IF(I548="green",(G548-1)*H548,IF(I548="red",-H548,IF(I548="cashout",M548-H548,0))))</f>
      </c>
      <c r="M548" s="5"/>
    </row>
    <row r="549" spans="1:13" x14ac:dyDescent="0.25">
      <c r="A549" s="3"/>
      <c r="G549" s="4"/>
      <c r="H549" s="5"/>
      <c r="J549" s="5">
        <f>IF(I549="","",IF(I549="green",(G549-1)*H549,IF(I549="red",-H549,IF(I549="cashout",M549-H549,0))))</f>
      </c>
      <c r="M549" s="5"/>
    </row>
    <row r="550" spans="1:13" x14ac:dyDescent="0.25">
      <c r="A550" s="3"/>
      <c r="G550" s="4"/>
      <c r="H550" s="5"/>
      <c r="J550" s="5">
        <f>IF(I550="","",IF(I550="green",(G550-1)*H550,IF(I550="red",-H550,IF(I550="cashout",M550-H550,0))))</f>
      </c>
      <c r="M550" s="5"/>
    </row>
    <row r="551" spans="1:13" x14ac:dyDescent="0.25">
      <c r="A551" s="3"/>
      <c r="G551" s="4"/>
      <c r="H551" s="5"/>
      <c r="J551" s="5">
        <f>IF(I551="","",IF(I551="green",(G551-1)*H551,IF(I551="red",-H551,IF(I551="cashout",M551-H551,0))))</f>
      </c>
      <c r="M551" s="5"/>
    </row>
    <row r="552" spans="1:13" x14ac:dyDescent="0.25">
      <c r="A552" s="3"/>
      <c r="G552" s="4"/>
      <c r="H552" s="5"/>
      <c r="J552" s="5">
        <f>IF(I552="","",IF(I552="green",(G552-1)*H552,IF(I552="red",-H552,IF(I552="cashout",M552-H552,0))))</f>
      </c>
      <c r="M552" s="5"/>
    </row>
    <row r="553" spans="1:13" x14ac:dyDescent="0.25">
      <c r="A553" s="3"/>
      <c r="G553" s="4"/>
      <c r="H553" s="5"/>
      <c r="J553" s="5">
        <f>IF(I553="","",IF(I553="green",(G553-1)*H553,IF(I553="red",-H553,IF(I553="cashout",M553-H553,0))))</f>
      </c>
      <c r="M553" s="5"/>
    </row>
    <row r="554" spans="1:13" x14ac:dyDescent="0.25">
      <c r="A554" s="3"/>
      <c r="G554" s="4"/>
      <c r="H554" s="5"/>
      <c r="J554" s="5">
        <f>IF(I554="","",IF(I554="green",(G554-1)*H554,IF(I554="red",-H554,IF(I554="cashout",M554-H554,0))))</f>
      </c>
      <c r="M554" s="5"/>
    </row>
    <row r="555" spans="1:13" x14ac:dyDescent="0.25">
      <c r="A555" s="3"/>
      <c r="G555" s="4"/>
      <c r="H555" s="5"/>
      <c r="J555" s="5">
        <f>IF(I555="","",IF(I555="green",(G555-1)*H555,IF(I555="red",-H555,IF(I555="cashout",M555-H555,0))))</f>
      </c>
      <c r="M555" s="5"/>
    </row>
    <row r="556" spans="1:13" x14ac:dyDescent="0.25">
      <c r="A556" s="3"/>
      <c r="G556" s="4"/>
      <c r="H556" s="5"/>
      <c r="J556" s="5">
        <f>IF(I556="","",IF(I556="green",(G556-1)*H556,IF(I556="red",-H556,IF(I556="cashout",M556-H556,0))))</f>
      </c>
      <c r="M556" s="5"/>
    </row>
    <row r="557" spans="1:13" x14ac:dyDescent="0.25">
      <c r="A557" s="3"/>
      <c r="G557" s="4"/>
      <c r="H557" s="5"/>
      <c r="J557" s="5">
        <f>IF(I557="","",IF(I557="green",(G557-1)*H557,IF(I557="red",-H557,IF(I557="cashout",M557-H557,0))))</f>
      </c>
      <c r="M557" s="5"/>
    </row>
    <row r="558" spans="1:13" x14ac:dyDescent="0.25">
      <c r="A558" s="3"/>
      <c r="G558" s="4"/>
      <c r="H558" s="5"/>
      <c r="J558" s="5">
        <f>IF(I558="","",IF(I558="green",(G558-1)*H558,IF(I558="red",-H558,IF(I558="cashout",M558-H558,0))))</f>
      </c>
      <c r="M558" s="5"/>
    </row>
    <row r="559" spans="1:13" x14ac:dyDescent="0.25">
      <c r="A559" s="3"/>
      <c r="G559" s="4"/>
      <c r="H559" s="5"/>
      <c r="J559" s="5">
        <f>IF(I559="","",IF(I559="green",(G559-1)*H559,IF(I559="red",-H559,IF(I559="cashout",M559-H559,0))))</f>
      </c>
      <c r="M559" s="5"/>
    </row>
    <row r="560" spans="1:13" x14ac:dyDescent="0.25">
      <c r="A560" s="3"/>
      <c r="G560" s="4"/>
      <c r="H560" s="5"/>
      <c r="J560" s="5">
        <f>IF(I560="","",IF(I560="green",(G560-1)*H560,IF(I560="red",-H560,IF(I560="cashout",M560-H560,0))))</f>
      </c>
      <c r="M560" s="5"/>
    </row>
    <row r="561" spans="1:13" x14ac:dyDescent="0.25">
      <c r="A561" s="3"/>
      <c r="G561" s="4"/>
      <c r="H561" s="5"/>
      <c r="J561" s="5">
        <f>IF(I561="","",IF(I561="green",(G561-1)*H561,IF(I561="red",-H561,IF(I561="cashout",M561-H561,0))))</f>
      </c>
      <c r="M561" s="5"/>
    </row>
    <row r="562" spans="1:13" x14ac:dyDescent="0.25">
      <c r="A562" s="3"/>
      <c r="G562" s="4"/>
      <c r="H562" s="5"/>
      <c r="J562" s="5">
        <f>IF(I562="","",IF(I562="green",(G562-1)*H562,IF(I562="red",-H562,IF(I562="cashout",M562-H562,0))))</f>
      </c>
      <c r="M562" s="5"/>
    </row>
    <row r="563" spans="1:13" x14ac:dyDescent="0.25">
      <c r="A563" s="3"/>
      <c r="G563" s="4"/>
      <c r="H563" s="5"/>
      <c r="J563" s="5">
        <f>IF(I563="","",IF(I563="green",(G563-1)*H563,IF(I563="red",-H563,IF(I563="cashout",M563-H563,0))))</f>
      </c>
      <c r="M563" s="5"/>
    </row>
    <row r="564" spans="1:13" x14ac:dyDescent="0.25">
      <c r="A564" s="3"/>
      <c r="G564" s="4"/>
      <c r="H564" s="5"/>
      <c r="J564" s="5">
        <f>IF(I564="","",IF(I564="green",(G564-1)*H564,IF(I564="red",-H564,IF(I564="cashout",M564-H564,0))))</f>
      </c>
      <c r="M564" s="5"/>
    </row>
    <row r="565" spans="1:13" x14ac:dyDescent="0.25">
      <c r="A565" s="3"/>
      <c r="G565" s="4"/>
      <c r="H565" s="5"/>
      <c r="J565" s="5">
        <f>IF(I565="","",IF(I565="green",(G565-1)*H565,IF(I565="red",-H565,IF(I565="cashout",M565-H565,0))))</f>
      </c>
      <c r="M565" s="5"/>
    </row>
    <row r="566" spans="1:13" x14ac:dyDescent="0.25">
      <c r="A566" s="3"/>
      <c r="G566" s="4"/>
      <c r="H566" s="5"/>
      <c r="J566" s="5">
        <f>IF(I566="","",IF(I566="green",(G566-1)*H566,IF(I566="red",-H566,IF(I566="cashout",M566-H566,0))))</f>
      </c>
      <c r="M566" s="5"/>
    </row>
    <row r="567" spans="1:13" x14ac:dyDescent="0.25">
      <c r="A567" s="3"/>
      <c r="G567" s="4"/>
      <c r="H567" s="5"/>
      <c r="J567" s="5">
        <f>IF(I567="","",IF(I567="green",(G567-1)*H567,IF(I567="red",-H567,IF(I567="cashout",M567-H567,0))))</f>
      </c>
      <c r="M567" s="5"/>
    </row>
    <row r="568" spans="1:13" x14ac:dyDescent="0.25">
      <c r="A568" s="3"/>
      <c r="G568" s="4"/>
      <c r="H568" s="5"/>
      <c r="J568" s="5">
        <f>IF(I568="","",IF(I568="green",(G568-1)*H568,IF(I568="red",-H568,IF(I568="cashout",M568-H568,0))))</f>
      </c>
      <c r="M568" s="5"/>
    </row>
    <row r="569" spans="1:13" x14ac:dyDescent="0.25">
      <c r="A569" s="3"/>
      <c r="G569" s="4"/>
      <c r="H569" s="5"/>
      <c r="J569" s="5">
        <f>IF(I569="","",IF(I569="green",(G569-1)*H569,IF(I569="red",-H569,IF(I569="cashout",M569-H569,0))))</f>
      </c>
      <c r="M569" s="5"/>
    </row>
    <row r="570" spans="1:13" x14ac:dyDescent="0.25">
      <c r="A570" s="3"/>
      <c r="G570" s="4"/>
      <c r="H570" s="5"/>
      <c r="J570" s="5">
        <f>IF(I570="","",IF(I570="green",(G570-1)*H570,IF(I570="red",-H570,IF(I570="cashout",M570-H570,0))))</f>
      </c>
      <c r="M570" s="5"/>
    </row>
    <row r="571" spans="1:13" x14ac:dyDescent="0.25">
      <c r="A571" s="3"/>
      <c r="G571" s="4"/>
      <c r="H571" s="5"/>
      <c r="J571" s="5">
        <f>IF(I571="","",IF(I571="green",(G571-1)*H571,IF(I571="red",-H571,IF(I571="cashout",M571-H571,0))))</f>
      </c>
      <c r="M571" s="5"/>
    </row>
    <row r="572" spans="1:13" x14ac:dyDescent="0.25">
      <c r="A572" s="3"/>
      <c r="G572" s="4"/>
      <c r="H572" s="5"/>
      <c r="J572" s="5">
        <f>IF(I572="","",IF(I572="green",(G572-1)*H572,IF(I572="red",-H572,IF(I572="cashout",M572-H572,0))))</f>
      </c>
      <c r="M572" s="5"/>
    </row>
    <row r="573" spans="1:13" x14ac:dyDescent="0.25">
      <c r="A573" s="3"/>
      <c r="G573" s="4"/>
      <c r="H573" s="5"/>
      <c r="J573" s="5">
        <f>IF(I573="","",IF(I573="green",(G573-1)*H573,IF(I573="red",-H573,IF(I573="cashout",M573-H573,0))))</f>
      </c>
      <c r="M573" s="5"/>
    </row>
    <row r="574" spans="1:13" x14ac:dyDescent="0.25">
      <c r="A574" s="3"/>
      <c r="G574" s="4"/>
      <c r="H574" s="5"/>
      <c r="J574" s="5">
        <f>IF(I574="","",IF(I574="green",(G574-1)*H574,IF(I574="red",-H574,IF(I574="cashout",M574-H574,0))))</f>
      </c>
      <c r="M574" s="5"/>
    </row>
    <row r="575" spans="1:13" x14ac:dyDescent="0.25">
      <c r="A575" s="3"/>
      <c r="G575" s="4"/>
      <c r="H575" s="5"/>
      <c r="J575" s="5">
        <f>IF(I575="","",IF(I575="green",(G575-1)*H575,IF(I575="red",-H575,IF(I575="cashout",M575-H575,0))))</f>
      </c>
      <c r="M575" s="5"/>
    </row>
    <row r="576" spans="1:13" x14ac:dyDescent="0.25">
      <c r="A576" s="3"/>
      <c r="G576" s="4"/>
      <c r="H576" s="5"/>
      <c r="J576" s="5">
        <f>IF(I576="","",IF(I576="green",(G576-1)*H576,IF(I576="red",-H576,IF(I576="cashout",M576-H576,0))))</f>
      </c>
      <c r="M576" s="5"/>
    </row>
    <row r="577" spans="1:13" x14ac:dyDescent="0.25">
      <c r="A577" s="3"/>
      <c r="G577" s="4"/>
      <c r="H577" s="5"/>
      <c r="J577" s="5">
        <f>IF(I577="","",IF(I577="green",(G577-1)*H577,IF(I577="red",-H577,IF(I577="cashout",M577-H577,0))))</f>
      </c>
      <c r="M577" s="5"/>
    </row>
    <row r="578" spans="1:13" x14ac:dyDescent="0.25">
      <c r="A578" s="3"/>
      <c r="G578" s="4"/>
      <c r="H578" s="5"/>
      <c r="J578" s="5">
        <f>IF(I578="","",IF(I578="green",(G578-1)*H578,IF(I578="red",-H578,IF(I578="cashout",M578-H578,0))))</f>
      </c>
      <c r="M578" s="5"/>
    </row>
    <row r="579" spans="1:13" x14ac:dyDescent="0.25">
      <c r="A579" s="3"/>
      <c r="G579" s="4"/>
      <c r="H579" s="5"/>
      <c r="J579" s="5">
        <f>IF(I579="","",IF(I579="green",(G579-1)*H579,IF(I579="red",-H579,IF(I579="cashout",M579-H579,0))))</f>
      </c>
      <c r="M579" s="5"/>
    </row>
    <row r="580" spans="1:13" x14ac:dyDescent="0.25">
      <c r="A580" s="3"/>
      <c r="G580" s="4"/>
      <c r="H580" s="5"/>
      <c r="J580" s="5">
        <f>IF(I580="","",IF(I580="green",(G580-1)*H580,IF(I580="red",-H580,IF(I580="cashout",M580-H580,0))))</f>
      </c>
      <c r="M580" s="5"/>
    </row>
    <row r="581" spans="1:13" x14ac:dyDescent="0.25">
      <c r="A581" s="3"/>
      <c r="G581" s="4"/>
      <c r="H581" s="5"/>
      <c r="J581" s="5">
        <f>IF(I581="","",IF(I581="green",(G581-1)*H581,IF(I581="red",-H581,IF(I581="cashout",M581-H581,0))))</f>
      </c>
      <c r="M581" s="5"/>
    </row>
    <row r="582" spans="1:13" x14ac:dyDescent="0.25">
      <c r="A582" s="3"/>
      <c r="G582" s="4"/>
      <c r="H582" s="5"/>
      <c r="J582" s="5">
        <f>IF(I582="","",IF(I582="green",(G582-1)*H582,IF(I582="red",-H582,IF(I582="cashout",M582-H582,0))))</f>
      </c>
      <c r="M582" s="5"/>
    </row>
    <row r="583" spans="1:13" x14ac:dyDescent="0.25">
      <c r="A583" s="3"/>
      <c r="G583" s="4"/>
      <c r="H583" s="5"/>
      <c r="J583" s="5">
        <f>IF(I583="","",IF(I583="green",(G583-1)*H583,IF(I583="red",-H583,IF(I583="cashout",M583-H583,0))))</f>
      </c>
      <c r="M583" s="5"/>
    </row>
    <row r="584" spans="1:13" x14ac:dyDescent="0.25">
      <c r="A584" s="3"/>
      <c r="G584" s="4"/>
      <c r="H584" s="5"/>
      <c r="J584" s="5">
        <f>IF(I584="","",IF(I584="green",(G584-1)*H584,IF(I584="red",-H584,IF(I584="cashout",M584-H584,0))))</f>
      </c>
      <c r="M584" s="5"/>
    </row>
    <row r="585" spans="1:13" x14ac:dyDescent="0.25">
      <c r="A585" s="3"/>
      <c r="G585" s="4"/>
      <c r="H585" s="5"/>
      <c r="J585" s="5">
        <f>IF(I585="","",IF(I585="green",(G585-1)*H585,IF(I585="red",-H585,IF(I585="cashout",M585-H585,0))))</f>
      </c>
      <c r="M585" s="5"/>
    </row>
    <row r="586" spans="1:13" x14ac:dyDescent="0.25">
      <c r="A586" s="3"/>
      <c r="G586" s="4"/>
      <c r="H586" s="5"/>
      <c r="J586" s="5">
        <f>IF(I586="","",IF(I586="green",(G586-1)*H586,IF(I586="red",-H586,IF(I586="cashout",M586-H586,0))))</f>
      </c>
      <c r="M586" s="5"/>
    </row>
    <row r="587" spans="1:13" x14ac:dyDescent="0.25">
      <c r="A587" s="3"/>
      <c r="G587" s="4"/>
      <c r="H587" s="5"/>
      <c r="J587" s="5">
        <f>IF(I587="","",IF(I587="green",(G587-1)*H587,IF(I587="red",-H587,IF(I587="cashout",M587-H587,0))))</f>
      </c>
      <c r="M587" s="5"/>
    </row>
    <row r="588" spans="1:13" x14ac:dyDescent="0.25">
      <c r="A588" s="3"/>
      <c r="G588" s="4"/>
      <c r="H588" s="5"/>
      <c r="J588" s="5">
        <f>IF(I588="","",IF(I588="green",(G588-1)*H588,IF(I588="red",-H588,IF(I588="cashout",M588-H588,0))))</f>
      </c>
      <c r="M588" s="5"/>
    </row>
    <row r="589" spans="1:13" x14ac:dyDescent="0.25">
      <c r="A589" s="3"/>
      <c r="G589" s="4"/>
      <c r="H589" s="5"/>
      <c r="J589" s="5">
        <f>IF(I589="","",IF(I589="green",(G589-1)*H589,IF(I589="red",-H589,IF(I589="cashout",M589-H589,0))))</f>
      </c>
      <c r="M589" s="5"/>
    </row>
    <row r="590" spans="1:13" x14ac:dyDescent="0.25">
      <c r="A590" s="3"/>
      <c r="G590" s="4"/>
      <c r="H590" s="5"/>
      <c r="J590" s="5">
        <f>IF(I590="","",IF(I590="green",(G590-1)*H590,IF(I590="red",-H590,IF(I590="cashout",M590-H590,0))))</f>
      </c>
      <c r="M590" s="5"/>
    </row>
    <row r="591" spans="1:13" x14ac:dyDescent="0.25">
      <c r="A591" s="3"/>
      <c r="G591" s="4"/>
      <c r="H591" s="5"/>
      <c r="J591" s="5">
        <f>IF(I591="","",IF(I591="green",(G591-1)*H591,IF(I591="red",-H591,IF(I591="cashout",M591-H591,0))))</f>
      </c>
      <c r="M591" s="5"/>
    </row>
    <row r="592" spans="1:13" x14ac:dyDescent="0.25">
      <c r="A592" s="3"/>
      <c r="G592" s="4"/>
      <c r="H592" s="5"/>
      <c r="J592" s="5">
        <f>IF(I592="","",IF(I592="green",(G592-1)*H592,IF(I592="red",-H592,IF(I592="cashout",M592-H592,0))))</f>
      </c>
      <c r="M592" s="5"/>
    </row>
    <row r="593" spans="1:13" x14ac:dyDescent="0.25">
      <c r="A593" s="3"/>
      <c r="G593" s="4"/>
      <c r="H593" s="5"/>
      <c r="J593" s="5">
        <f>IF(I593="","",IF(I593="green",(G593-1)*H593,IF(I593="red",-H593,IF(I593="cashout",M593-H593,0))))</f>
      </c>
      <c r="M593" s="5"/>
    </row>
    <row r="594" spans="1:13" x14ac:dyDescent="0.25">
      <c r="A594" s="3"/>
      <c r="G594" s="4"/>
      <c r="H594" s="5"/>
      <c r="J594" s="5">
        <f>IF(I594="","",IF(I594="green",(G594-1)*H594,IF(I594="red",-H594,IF(I594="cashout",M594-H594,0))))</f>
      </c>
      <c r="M594" s="5"/>
    </row>
    <row r="595" spans="1:13" x14ac:dyDescent="0.25">
      <c r="A595" s="3"/>
      <c r="G595" s="4"/>
      <c r="H595" s="5"/>
      <c r="J595" s="5">
        <f>IF(I595="","",IF(I595="green",(G595-1)*H595,IF(I595="red",-H595,IF(I595="cashout",M595-H595,0))))</f>
      </c>
      <c r="M595" s="5"/>
    </row>
    <row r="596" spans="1:13" x14ac:dyDescent="0.25">
      <c r="A596" s="3"/>
      <c r="G596" s="4"/>
      <c r="H596" s="5"/>
      <c r="J596" s="5">
        <f>IF(I596="","",IF(I596="green",(G596-1)*H596,IF(I596="red",-H596,IF(I596="cashout",M596-H596,0))))</f>
      </c>
      <c r="M596" s="5"/>
    </row>
    <row r="597" spans="1:13" x14ac:dyDescent="0.25">
      <c r="A597" s="3"/>
      <c r="G597" s="4"/>
      <c r="H597" s="5"/>
      <c r="J597" s="5">
        <f>IF(I597="","",IF(I597="green",(G597-1)*H597,IF(I597="red",-H597,IF(I597="cashout",M597-H597,0))))</f>
      </c>
      <c r="M597" s="5"/>
    </row>
    <row r="598" spans="1:13" x14ac:dyDescent="0.25">
      <c r="A598" s="3"/>
      <c r="G598" s="4"/>
      <c r="H598" s="5"/>
      <c r="J598" s="5">
        <f>IF(I598="","",IF(I598="green",(G598-1)*H598,IF(I598="red",-H598,IF(I598="cashout",M598-H598,0))))</f>
      </c>
      <c r="M598" s="5"/>
    </row>
    <row r="599" spans="1:13" x14ac:dyDescent="0.25">
      <c r="A599" s="3"/>
      <c r="G599" s="4"/>
      <c r="H599" s="5"/>
      <c r="J599" s="5">
        <f>IF(I599="","",IF(I599="green",(G599-1)*H599,IF(I599="red",-H599,IF(I599="cashout",M599-H599,0))))</f>
      </c>
      <c r="M599" s="5"/>
    </row>
    <row r="600" spans="1:13" x14ac:dyDescent="0.25">
      <c r="A600" s="3"/>
      <c r="G600" s="4"/>
      <c r="H600" s="5"/>
      <c r="J600" s="5">
        <f>IF(I600="","",IF(I600="green",(G600-1)*H600,IF(I600="red",-H600,IF(I600="cashout",M600-H600,0))))</f>
      </c>
      <c r="M600" s="5"/>
    </row>
    <row r="601" spans="1:13" x14ac:dyDescent="0.25">
      <c r="A601" s="3"/>
      <c r="G601" s="4"/>
      <c r="H601" s="5"/>
      <c r="J601" s="5">
        <f>IF(I601="","",IF(I601="green",(G601-1)*H601,IF(I601="red",-H601,IF(I601="cashout",M601-H601,0))))</f>
      </c>
      <c r="M601" s="5"/>
    </row>
    <row r="602" spans="1:13" x14ac:dyDescent="0.25">
      <c r="A602" s="3"/>
      <c r="G602" s="4"/>
      <c r="H602" s="5"/>
      <c r="J602" s="5">
        <f>IF(I602="","",IF(I602="green",(G602-1)*H602,IF(I602="red",-H602,IF(I602="cashout",M602-H602,0))))</f>
      </c>
      <c r="M602" s="5"/>
    </row>
    <row r="603" spans="1:13" x14ac:dyDescent="0.25">
      <c r="A603" s="3"/>
      <c r="G603" s="4"/>
      <c r="H603" s="5"/>
      <c r="J603" s="5">
        <f>IF(I603="","",IF(I603="green",(G603-1)*H603,IF(I603="red",-H603,IF(I603="cashout",M603-H603,0))))</f>
      </c>
      <c r="M603" s="5"/>
    </row>
    <row r="604" spans="1:13" x14ac:dyDescent="0.25">
      <c r="A604" s="3"/>
      <c r="G604" s="4"/>
      <c r="H604" s="5"/>
      <c r="J604" s="5">
        <f>IF(I604="","",IF(I604="green",(G604-1)*H604,IF(I604="red",-H604,IF(I604="cashout",M604-H604,0))))</f>
      </c>
      <c r="M604" s="5"/>
    </row>
    <row r="605" spans="1:13" x14ac:dyDescent="0.25">
      <c r="A605" s="3"/>
      <c r="G605" s="4"/>
      <c r="H605" s="5"/>
      <c r="J605" s="5">
        <f>IF(I605="","",IF(I605="green",(G605-1)*H605,IF(I605="red",-H605,IF(I605="cashout",M605-H605,0))))</f>
      </c>
      <c r="M605" s="5"/>
    </row>
    <row r="606" spans="1:13" x14ac:dyDescent="0.25">
      <c r="A606" s="3"/>
      <c r="G606" s="4"/>
      <c r="H606" s="5"/>
      <c r="J606" s="5">
        <f>IF(I606="","",IF(I606="green",(G606-1)*H606,IF(I606="red",-H606,IF(I606="cashout",M606-H606,0))))</f>
      </c>
      <c r="M606" s="5"/>
    </row>
    <row r="607" spans="1:13" x14ac:dyDescent="0.25">
      <c r="A607" s="3"/>
      <c r="G607" s="4"/>
      <c r="H607" s="5"/>
      <c r="J607" s="5">
        <f>IF(I607="","",IF(I607="green",(G607-1)*H607,IF(I607="red",-H607,IF(I607="cashout",M607-H607,0))))</f>
      </c>
      <c r="M607" s="5"/>
    </row>
    <row r="608" spans="1:13" x14ac:dyDescent="0.25">
      <c r="A608" s="3"/>
      <c r="G608" s="4"/>
      <c r="H608" s="5"/>
      <c r="J608" s="5">
        <f>IF(I608="","",IF(I608="green",(G608-1)*H608,IF(I608="red",-H608,IF(I608="cashout",M608-H608,0))))</f>
      </c>
      <c r="M608" s="5"/>
    </row>
    <row r="609" spans="1:13" x14ac:dyDescent="0.25">
      <c r="A609" s="3"/>
      <c r="G609" s="4"/>
      <c r="H609" s="5"/>
      <c r="J609" s="5">
        <f>IF(I609="","",IF(I609="green",(G609-1)*H609,IF(I609="red",-H609,IF(I609="cashout",M609-H609,0))))</f>
      </c>
      <c r="M609" s="5"/>
    </row>
    <row r="610" spans="1:13" x14ac:dyDescent="0.25">
      <c r="A610" s="3"/>
      <c r="G610" s="4"/>
      <c r="H610" s="5"/>
      <c r="J610" s="5">
        <f>IF(I610="","",IF(I610="green",(G610-1)*H610,IF(I610="red",-H610,IF(I610="cashout",M610-H610,0))))</f>
      </c>
      <c r="M610" s="5"/>
    </row>
    <row r="611" spans="1:13" x14ac:dyDescent="0.25">
      <c r="A611" s="3"/>
      <c r="G611" s="4"/>
      <c r="H611" s="5"/>
      <c r="J611" s="5">
        <f>IF(I611="","",IF(I611="green",(G611-1)*H611,IF(I611="red",-H611,IF(I611="cashout",M611-H611,0))))</f>
      </c>
      <c r="M611" s="5"/>
    </row>
    <row r="612" spans="1:13" x14ac:dyDescent="0.25">
      <c r="A612" s="3"/>
      <c r="G612" s="4"/>
      <c r="H612" s="5"/>
      <c r="J612" s="5">
        <f>IF(I612="","",IF(I612="green",(G612-1)*H612,IF(I612="red",-H612,IF(I612="cashout",M612-H612,0))))</f>
      </c>
      <c r="M612" s="5"/>
    </row>
    <row r="613" spans="1:13" x14ac:dyDescent="0.25">
      <c r="A613" s="3"/>
      <c r="G613" s="4"/>
      <c r="H613" s="5"/>
      <c r="J613" s="5">
        <f>IF(I613="","",IF(I613="green",(G613-1)*H613,IF(I613="red",-H613,IF(I613="cashout",M613-H613,0))))</f>
      </c>
      <c r="M613" s="5"/>
    </row>
    <row r="614" spans="1:13" x14ac:dyDescent="0.25">
      <c r="A614" s="3"/>
      <c r="G614" s="4"/>
      <c r="H614" s="5"/>
      <c r="J614" s="5">
        <f>IF(I614="","",IF(I614="green",(G614-1)*H614,IF(I614="red",-H614,IF(I614="cashout",M614-H614,0))))</f>
      </c>
      <c r="M614" s="5"/>
    </row>
    <row r="615" spans="1:13" x14ac:dyDescent="0.25">
      <c r="A615" s="3"/>
      <c r="G615" s="4"/>
      <c r="H615" s="5"/>
      <c r="J615" s="5">
        <f>IF(I615="","",IF(I615="green",(G615-1)*H615,IF(I615="red",-H615,IF(I615="cashout",M615-H615,0))))</f>
      </c>
      <c r="M615" s="5"/>
    </row>
    <row r="616" spans="1:13" x14ac:dyDescent="0.25">
      <c r="A616" s="3"/>
      <c r="G616" s="4"/>
      <c r="H616" s="5"/>
      <c r="J616" s="5">
        <f>IF(I616="","",IF(I616="green",(G616-1)*H616,IF(I616="red",-H616,IF(I616="cashout",M616-H616,0))))</f>
      </c>
      <c r="M616" s="5"/>
    </row>
    <row r="617" spans="1:13" x14ac:dyDescent="0.25">
      <c r="A617" s="3"/>
      <c r="G617" s="4"/>
      <c r="H617" s="5"/>
      <c r="J617" s="5">
        <f>IF(I617="","",IF(I617="green",(G617-1)*H617,IF(I617="red",-H617,IF(I617="cashout",M617-H617,0))))</f>
      </c>
      <c r="M617" s="5"/>
    </row>
    <row r="618" spans="1:13" x14ac:dyDescent="0.25">
      <c r="A618" s="3"/>
      <c r="G618" s="4"/>
      <c r="H618" s="5"/>
      <c r="J618" s="5">
        <f>IF(I618="","",IF(I618="green",(G618-1)*H618,IF(I618="red",-H618,IF(I618="cashout",M618-H618,0))))</f>
      </c>
      <c r="M618" s="5"/>
    </row>
    <row r="619" spans="1:13" x14ac:dyDescent="0.25">
      <c r="A619" s="3"/>
      <c r="G619" s="4"/>
      <c r="H619" s="5"/>
      <c r="J619" s="5">
        <f>IF(I619="","",IF(I619="green",(G619-1)*H619,IF(I619="red",-H619,IF(I619="cashout",M619-H619,0))))</f>
      </c>
      <c r="M619" s="5"/>
    </row>
    <row r="620" spans="1:13" x14ac:dyDescent="0.25">
      <c r="A620" s="3"/>
      <c r="G620" s="4"/>
      <c r="H620" s="5"/>
      <c r="J620" s="5">
        <f>IF(I620="","",IF(I620="green",(G620-1)*H620,IF(I620="red",-H620,IF(I620="cashout",M620-H620,0))))</f>
      </c>
      <c r="M620" s="5"/>
    </row>
    <row r="621" spans="1:13" x14ac:dyDescent="0.25">
      <c r="A621" s="3"/>
      <c r="G621" s="4"/>
      <c r="H621" s="5"/>
      <c r="J621" s="5">
        <f>IF(I621="","",IF(I621="green",(G621-1)*H621,IF(I621="red",-H621,IF(I621="cashout",M621-H621,0))))</f>
      </c>
      <c r="M621" s="5"/>
    </row>
    <row r="622" spans="1:13" x14ac:dyDescent="0.25">
      <c r="A622" s="3"/>
      <c r="G622" s="4"/>
      <c r="H622" s="5"/>
      <c r="J622" s="5">
        <f>IF(I622="","",IF(I622="green",(G622-1)*H622,IF(I622="red",-H622,IF(I622="cashout",M622-H622,0))))</f>
      </c>
      <c r="M622" s="5"/>
    </row>
    <row r="623" spans="1:13" x14ac:dyDescent="0.25">
      <c r="A623" s="3"/>
      <c r="G623" s="4"/>
      <c r="H623" s="5"/>
      <c r="J623" s="5">
        <f>IF(I623="","",IF(I623="green",(G623-1)*H623,IF(I623="red",-H623,IF(I623="cashout",M623-H623,0))))</f>
      </c>
      <c r="M623" s="5"/>
    </row>
    <row r="624" spans="1:13" x14ac:dyDescent="0.25">
      <c r="A624" s="3"/>
      <c r="G624" s="4"/>
      <c r="H624" s="5"/>
      <c r="J624" s="5">
        <f>IF(I624="","",IF(I624="green",(G624-1)*H624,IF(I624="red",-H624,IF(I624="cashout",M624-H624,0))))</f>
      </c>
      <c r="M624" s="5"/>
    </row>
    <row r="625" spans="1:13" x14ac:dyDescent="0.25">
      <c r="A625" s="3"/>
      <c r="G625" s="4"/>
      <c r="H625" s="5"/>
      <c r="J625" s="5">
        <f>IF(I625="","",IF(I625="green",(G625-1)*H625,IF(I625="red",-H625,IF(I625="cashout",M625-H625,0))))</f>
      </c>
      <c r="M625" s="5"/>
    </row>
    <row r="626" spans="1:13" x14ac:dyDescent="0.25">
      <c r="A626" s="3"/>
      <c r="G626" s="4"/>
      <c r="H626" s="5"/>
      <c r="J626" s="5">
        <f>IF(I626="","",IF(I626="green",(G626-1)*H626,IF(I626="red",-H626,IF(I626="cashout",M626-H626,0))))</f>
      </c>
      <c r="M626" s="5"/>
    </row>
    <row r="627" spans="1:13" x14ac:dyDescent="0.25">
      <c r="A627" s="3"/>
      <c r="G627" s="4"/>
      <c r="H627" s="5"/>
      <c r="J627" s="5">
        <f>IF(I627="","",IF(I627="green",(G627-1)*H627,IF(I627="red",-H627,IF(I627="cashout",M627-H627,0))))</f>
      </c>
      <c r="M627" s="5"/>
    </row>
    <row r="628" spans="1:13" x14ac:dyDescent="0.25">
      <c r="A628" s="3"/>
      <c r="G628" s="4"/>
      <c r="H628" s="5"/>
      <c r="J628" s="5">
        <f>IF(I628="","",IF(I628="green",(G628-1)*H628,IF(I628="red",-H628,IF(I628="cashout",M628-H628,0))))</f>
      </c>
      <c r="M628" s="5"/>
    </row>
    <row r="629" spans="1:13" x14ac:dyDescent="0.25">
      <c r="A629" s="3"/>
      <c r="G629" s="4"/>
      <c r="H629" s="5"/>
      <c r="J629" s="5">
        <f>IF(I629="","",IF(I629="green",(G629-1)*H629,IF(I629="red",-H629,IF(I629="cashout",M629-H629,0))))</f>
      </c>
      <c r="M629" s="5"/>
    </row>
    <row r="630" spans="1:13" x14ac:dyDescent="0.25">
      <c r="A630" s="3"/>
      <c r="G630" s="4"/>
      <c r="H630" s="5"/>
      <c r="J630" s="5">
        <f>IF(I630="","",IF(I630="green",(G630-1)*H630,IF(I630="red",-H630,IF(I630="cashout",M630-H630,0))))</f>
      </c>
      <c r="M630" s="5"/>
    </row>
    <row r="631" spans="1:13" x14ac:dyDescent="0.25">
      <c r="A631" s="3"/>
      <c r="G631" s="4"/>
      <c r="H631" s="5"/>
      <c r="J631" s="5">
        <f>IF(I631="","",IF(I631="green",(G631-1)*H631,IF(I631="red",-H631,IF(I631="cashout",M631-H631,0))))</f>
      </c>
      <c r="M631" s="5"/>
    </row>
    <row r="632" spans="1:13" x14ac:dyDescent="0.25">
      <c r="A632" s="3"/>
      <c r="G632" s="4"/>
      <c r="H632" s="5"/>
      <c r="J632" s="5">
        <f>IF(I632="","",IF(I632="green",(G632-1)*H632,IF(I632="red",-H632,IF(I632="cashout",M632-H632,0))))</f>
      </c>
      <c r="M632" s="5"/>
    </row>
    <row r="633" spans="1:13" x14ac:dyDescent="0.25">
      <c r="A633" s="3"/>
      <c r="G633" s="4"/>
      <c r="H633" s="5"/>
      <c r="J633" s="5">
        <f>IF(I633="","",IF(I633="green",(G633-1)*H633,IF(I633="red",-H633,IF(I633="cashout",M633-H633,0))))</f>
      </c>
      <c r="M633" s="5"/>
    </row>
    <row r="634" spans="1:13" x14ac:dyDescent="0.25">
      <c r="A634" s="3"/>
      <c r="G634" s="4"/>
      <c r="H634" s="5"/>
      <c r="J634" s="5">
        <f>IF(I634="","",IF(I634="green",(G634-1)*H634,IF(I634="red",-H634,IF(I634="cashout",M634-H634,0))))</f>
      </c>
      <c r="M634" s="5"/>
    </row>
    <row r="635" spans="1:13" x14ac:dyDescent="0.25">
      <c r="A635" s="3"/>
      <c r="G635" s="4"/>
      <c r="H635" s="5"/>
      <c r="J635" s="5">
        <f>IF(I635="","",IF(I635="green",(G635-1)*H635,IF(I635="red",-H635,IF(I635="cashout",M635-H635,0))))</f>
      </c>
      <c r="M635" s="5"/>
    </row>
    <row r="636" spans="1:13" x14ac:dyDescent="0.25">
      <c r="A636" s="3"/>
      <c r="G636" s="4"/>
      <c r="H636" s="5"/>
      <c r="J636" s="5">
        <f>IF(I636="","",IF(I636="green",(G636-1)*H636,IF(I636="red",-H636,IF(I636="cashout",M636-H636,0))))</f>
      </c>
      <c r="M636" s="5"/>
    </row>
    <row r="637" spans="1:13" x14ac:dyDescent="0.25">
      <c r="A637" s="3"/>
      <c r="G637" s="4"/>
      <c r="H637" s="5"/>
      <c r="J637" s="5">
        <f>IF(I637="","",IF(I637="green",(G637-1)*H637,IF(I637="red",-H637,IF(I637="cashout",M637-H637,0))))</f>
      </c>
      <c r="M637" s="5"/>
    </row>
    <row r="638" spans="1:13" x14ac:dyDescent="0.25">
      <c r="A638" s="3"/>
      <c r="G638" s="4"/>
      <c r="H638" s="5"/>
      <c r="J638" s="5">
        <f>IF(I638="","",IF(I638="green",(G638-1)*H638,IF(I638="red",-H638,IF(I638="cashout",M638-H638,0))))</f>
      </c>
      <c r="M638" s="5"/>
    </row>
    <row r="639" spans="1:13" x14ac:dyDescent="0.25">
      <c r="A639" s="3"/>
      <c r="G639" s="4"/>
      <c r="H639" s="5"/>
      <c r="J639" s="5">
        <f>IF(I639="","",IF(I639="green",(G639-1)*H639,IF(I639="red",-H639,IF(I639="cashout",M639-H639,0))))</f>
      </c>
      <c r="M639" s="5"/>
    </row>
    <row r="640" spans="1:13" x14ac:dyDescent="0.25">
      <c r="A640" s="3"/>
      <c r="G640" s="4"/>
      <c r="H640" s="5"/>
      <c r="J640" s="5">
        <f>IF(I640="","",IF(I640="green",(G640-1)*H640,IF(I640="red",-H640,IF(I640="cashout",M640-H640,0))))</f>
      </c>
      <c r="M640" s="5"/>
    </row>
    <row r="641" spans="1:13" x14ac:dyDescent="0.25">
      <c r="A641" s="3"/>
      <c r="G641" s="4"/>
      <c r="H641" s="5"/>
      <c r="J641" s="5">
        <f>IF(I641="","",IF(I641="green",(G641-1)*H641,IF(I641="red",-H641,IF(I641="cashout",M641-H641,0))))</f>
      </c>
      <c r="M641" s="5"/>
    </row>
    <row r="642" spans="1:13" x14ac:dyDescent="0.25">
      <c r="A642" s="3"/>
      <c r="G642" s="4"/>
      <c r="H642" s="5"/>
      <c r="J642" s="5">
        <f>IF(I642="","",IF(I642="green",(G642-1)*H642,IF(I642="red",-H642,IF(I642="cashout",M642-H642,0))))</f>
      </c>
      <c r="M642" s="5"/>
    </row>
    <row r="643" spans="1:13" x14ac:dyDescent="0.25">
      <c r="A643" s="3"/>
      <c r="G643" s="4"/>
      <c r="H643" s="5"/>
      <c r="J643" s="5">
        <f>IF(I643="","",IF(I643="green",(G643-1)*H643,IF(I643="red",-H643,IF(I643="cashout",M643-H643,0))))</f>
      </c>
      <c r="M643" s="5"/>
    </row>
    <row r="644" spans="1:13" x14ac:dyDescent="0.25">
      <c r="A644" s="3"/>
      <c r="G644" s="4"/>
      <c r="H644" s="5"/>
      <c r="J644" s="5">
        <f>IF(I644="","",IF(I644="green",(G644-1)*H644,IF(I644="red",-H644,IF(I644="cashout",M644-H644,0))))</f>
      </c>
      <c r="M644" s="5"/>
    </row>
    <row r="645" spans="1:13" x14ac:dyDescent="0.25">
      <c r="A645" s="3"/>
      <c r="G645" s="4"/>
      <c r="H645" s="5"/>
      <c r="J645" s="5">
        <f>IF(I645="","",IF(I645="green",(G645-1)*H645,IF(I645="red",-H645,IF(I645="cashout",M645-H645,0))))</f>
      </c>
      <c r="M645" s="5"/>
    </row>
    <row r="646" spans="1:13" x14ac:dyDescent="0.25">
      <c r="A646" s="3"/>
      <c r="G646" s="4"/>
      <c r="H646" s="5"/>
      <c r="J646" s="5">
        <f>IF(I646="","",IF(I646="green",(G646-1)*H646,IF(I646="red",-H646,IF(I646="cashout",M646-H646,0))))</f>
      </c>
      <c r="M646" s="5"/>
    </row>
    <row r="647" spans="1:13" x14ac:dyDescent="0.25">
      <c r="A647" s="3"/>
      <c r="G647" s="4"/>
      <c r="H647" s="5"/>
      <c r="J647" s="5">
        <f>IF(I647="","",IF(I647="green",(G647-1)*H647,IF(I647="red",-H647,IF(I647="cashout",M647-H647,0))))</f>
      </c>
      <c r="M647" s="5"/>
    </row>
    <row r="648" spans="1:13" x14ac:dyDescent="0.25">
      <c r="A648" s="3"/>
      <c r="G648" s="4"/>
      <c r="H648" s="5"/>
      <c r="J648" s="5">
        <f>IF(I648="","",IF(I648="green",(G648-1)*H648,IF(I648="red",-H648,IF(I648="cashout",M648-H648,0))))</f>
      </c>
      <c r="M648" s="5"/>
    </row>
    <row r="649" spans="1:13" x14ac:dyDescent="0.25">
      <c r="A649" s="3"/>
      <c r="G649" s="4"/>
      <c r="H649" s="5"/>
      <c r="J649" s="5">
        <f>IF(I649="","",IF(I649="green",(G649-1)*H649,IF(I649="red",-H649,IF(I649="cashout",M649-H649,0))))</f>
      </c>
      <c r="M649" s="5"/>
    </row>
    <row r="650" spans="1:13" x14ac:dyDescent="0.25">
      <c r="A650" s="3"/>
      <c r="G650" s="4"/>
      <c r="H650" s="5"/>
      <c r="J650" s="5">
        <f>IF(I650="","",IF(I650="green",(G650-1)*H650,IF(I650="red",-H650,IF(I650="cashout",M650-H650,0))))</f>
      </c>
      <c r="M650" s="5"/>
    </row>
    <row r="651" spans="1:13" x14ac:dyDescent="0.25">
      <c r="A651" s="3"/>
      <c r="G651" s="4"/>
      <c r="H651" s="5"/>
      <c r="J651" s="5">
        <f>IF(I651="","",IF(I651="green",(G651-1)*H651,IF(I651="red",-H651,IF(I651="cashout",M651-H651,0))))</f>
      </c>
      <c r="M651" s="5"/>
    </row>
    <row r="652" spans="1:13" x14ac:dyDescent="0.25">
      <c r="A652" s="3"/>
      <c r="G652" s="4"/>
      <c r="H652" s="5"/>
      <c r="J652" s="5">
        <f>IF(I652="","",IF(I652="green",(G652-1)*H652,IF(I652="red",-H652,IF(I652="cashout",M652-H652,0))))</f>
      </c>
      <c r="M652" s="5"/>
    </row>
    <row r="653" spans="1:13" x14ac:dyDescent="0.25">
      <c r="A653" s="3"/>
      <c r="G653" s="4"/>
      <c r="H653" s="5"/>
      <c r="J653" s="5">
        <f>IF(I653="","",IF(I653="green",(G653-1)*H653,IF(I653="red",-H653,IF(I653="cashout",M653-H653,0))))</f>
      </c>
      <c r="M653" s="5"/>
    </row>
    <row r="654" spans="1:13" x14ac:dyDescent="0.25">
      <c r="A654" s="3"/>
      <c r="G654" s="4"/>
      <c r="H654" s="5"/>
      <c r="J654" s="5">
        <f>IF(I654="","",IF(I654="green",(G654-1)*H654,IF(I654="red",-H654,IF(I654="cashout",M654-H654,0))))</f>
      </c>
      <c r="M654" s="5"/>
    </row>
    <row r="655" spans="1:13" x14ac:dyDescent="0.25">
      <c r="A655" s="3"/>
      <c r="G655" s="4"/>
      <c r="H655" s="5"/>
      <c r="J655" s="5">
        <f>IF(I655="","",IF(I655="green",(G655-1)*H655,IF(I655="red",-H655,IF(I655="cashout",M655-H655,0))))</f>
      </c>
      <c r="M655" s="5"/>
    </row>
    <row r="656" spans="1:13" x14ac:dyDescent="0.25">
      <c r="A656" s="3"/>
      <c r="G656" s="4"/>
      <c r="H656" s="5"/>
      <c r="J656" s="5">
        <f>IF(I656="","",IF(I656="green",(G656-1)*H656,IF(I656="red",-H656,IF(I656="cashout",M656-H656,0))))</f>
      </c>
      <c r="M656" s="5"/>
    </row>
    <row r="657" spans="1:13" x14ac:dyDescent="0.25">
      <c r="A657" s="3"/>
      <c r="G657" s="4"/>
      <c r="H657" s="5"/>
      <c r="J657" s="5">
        <f>IF(I657="","",IF(I657="green",(G657-1)*H657,IF(I657="red",-H657,IF(I657="cashout",M657-H657,0))))</f>
      </c>
      <c r="M657" s="5"/>
    </row>
    <row r="658" spans="1:13" x14ac:dyDescent="0.25">
      <c r="A658" s="3"/>
      <c r="G658" s="4"/>
      <c r="H658" s="5"/>
      <c r="J658" s="5">
        <f>IF(I658="","",IF(I658="green",(G658-1)*H658,IF(I658="red",-H658,IF(I658="cashout",M658-H658,0))))</f>
      </c>
      <c r="M658" s="5"/>
    </row>
    <row r="659" spans="1:13" x14ac:dyDescent="0.25">
      <c r="A659" s="3"/>
      <c r="G659" s="4"/>
      <c r="H659" s="5"/>
      <c r="J659" s="5">
        <f>IF(I659="","",IF(I659="green",(G659-1)*H659,IF(I659="red",-H659,IF(I659="cashout",M659-H659,0))))</f>
      </c>
      <c r="M659" s="5"/>
    </row>
    <row r="660" spans="1:13" x14ac:dyDescent="0.25">
      <c r="A660" s="3"/>
      <c r="G660" s="4"/>
      <c r="H660" s="5"/>
      <c r="J660" s="5">
        <f>IF(I660="","",IF(I660="green",(G660-1)*H660,IF(I660="red",-H660,IF(I660="cashout",M660-H660,0))))</f>
      </c>
      <c r="M660" s="5"/>
    </row>
    <row r="661" spans="1:13" x14ac:dyDescent="0.25">
      <c r="A661" s="3"/>
      <c r="G661" s="4"/>
      <c r="H661" s="5"/>
      <c r="J661" s="5">
        <f>IF(I661="","",IF(I661="green",(G661-1)*H661,IF(I661="red",-H661,IF(I661="cashout",M661-H661,0))))</f>
      </c>
      <c r="M661" s="5"/>
    </row>
    <row r="662" spans="1:13" x14ac:dyDescent="0.25">
      <c r="A662" s="3"/>
      <c r="G662" s="4"/>
      <c r="H662" s="5"/>
      <c r="J662" s="5">
        <f>IF(I662="","",IF(I662="green",(G662-1)*H662,IF(I662="red",-H662,IF(I662="cashout",M662-H662,0))))</f>
      </c>
      <c r="M662" s="5"/>
    </row>
    <row r="663" spans="1:13" x14ac:dyDescent="0.25">
      <c r="A663" s="3"/>
      <c r="G663" s="4"/>
      <c r="H663" s="5"/>
      <c r="J663" s="5">
        <f>IF(I663="","",IF(I663="green",(G663-1)*H663,IF(I663="red",-H663,IF(I663="cashout",M663-H663,0))))</f>
      </c>
      <c r="M663" s="5"/>
    </row>
    <row r="664" spans="1:13" x14ac:dyDescent="0.25">
      <c r="A664" s="3"/>
      <c r="G664" s="4"/>
      <c r="H664" s="5"/>
      <c r="J664" s="5">
        <f>IF(I664="","",IF(I664="green",(G664-1)*H664,IF(I664="red",-H664,IF(I664="cashout",M664-H664,0))))</f>
      </c>
      <c r="M664" s="5"/>
    </row>
    <row r="665" spans="1:13" x14ac:dyDescent="0.25">
      <c r="A665" s="3"/>
      <c r="G665" s="4"/>
      <c r="H665" s="5"/>
      <c r="J665" s="5">
        <f>IF(I665="","",IF(I665="green",(G665-1)*H665,IF(I665="red",-H665,IF(I665="cashout",M665-H665,0))))</f>
      </c>
      <c r="M665" s="5"/>
    </row>
    <row r="666" spans="1:13" x14ac:dyDescent="0.25">
      <c r="A666" s="3"/>
      <c r="G666" s="4"/>
      <c r="H666" s="5"/>
      <c r="J666" s="5">
        <f>IF(I666="","",IF(I666="green",(G666-1)*H666,IF(I666="red",-H666,IF(I666="cashout",M666-H666,0))))</f>
      </c>
      <c r="M666" s="5"/>
    </row>
    <row r="667" spans="1:13" x14ac:dyDescent="0.25">
      <c r="A667" s="3"/>
      <c r="G667" s="4"/>
      <c r="H667" s="5"/>
      <c r="J667" s="5">
        <f>IF(I667="","",IF(I667="green",(G667-1)*H667,IF(I667="red",-H667,IF(I667="cashout",M667-H667,0))))</f>
      </c>
      <c r="M667" s="5"/>
    </row>
    <row r="668" spans="1:13" x14ac:dyDescent="0.25">
      <c r="A668" s="3"/>
      <c r="G668" s="4"/>
      <c r="H668" s="5"/>
      <c r="J668" s="5">
        <f>IF(I668="","",IF(I668="green",(G668-1)*H668,IF(I668="red",-H668,IF(I668="cashout",M668-H668,0))))</f>
      </c>
      <c r="M668" s="5"/>
    </row>
    <row r="669" spans="1:13" x14ac:dyDescent="0.25">
      <c r="A669" s="3"/>
      <c r="G669" s="4"/>
      <c r="H669" s="5"/>
      <c r="J669" s="5">
        <f>IF(I669="","",IF(I669="green",(G669-1)*H669,IF(I669="red",-H669,IF(I669="cashout",M669-H669,0))))</f>
      </c>
      <c r="M669" s="5"/>
    </row>
    <row r="670" spans="1:13" x14ac:dyDescent="0.25">
      <c r="A670" s="3"/>
      <c r="G670" s="4"/>
      <c r="H670" s="5"/>
      <c r="J670" s="5">
        <f>IF(I670="","",IF(I670="green",(G670-1)*H670,IF(I670="red",-H670,IF(I670="cashout",M670-H670,0))))</f>
      </c>
      <c r="M670" s="5"/>
    </row>
    <row r="671" spans="1:13" x14ac:dyDescent="0.25">
      <c r="A671" s="3"/>
      <c r="G671" s="4"/>
      <c r="H671" s="5"/>
      <c r="J671" s="5">
        <f>IF(I671="","",IF(I671="green",(G671-1)*H671,IF(I671="red",-H671,IF(I671="cashout",M671-H671,0))))</f>
      </c>
      <c r="M671" s="5"/>
    </row>
    <row r="672" spans="1:13" x14ac:dyDescent="0.25">
      <c r="A672" s="3"/>
      <c r="G672" s="4"/>
      <c r="H672" s="5"/>
      <c r="J672" s="5">
        <f>IF(I672="","",IF(I672="green",(G672-1)*H672,IF(I672="red",-H672,IF(I672="cashout",M672-H672,0))))</f>
      </c>
      <c r="M672" s="5"/>
    </row>
    <row r="673" spans="1:13" x14ac:dyDescent="0.25">
      <c r="A673" s="3"/>
      <c r="G673" s="4"/>
      <c r="H673" s="5"/>
      <c r="J673" s="5">
        <f>IF(I673="","",IF(I673="green",(G673-1)*H673,IF(I673="red",-H673,IF(I673="cashout",M673-H673,0))))</f>
      </c>
      <c r="M673" s="5"/>
    </row>
    <row r="674" spans="1:13" x14ac:dyDescent="0.25">
      <c r="A674" s="3"/>
      <c r="G674" s="4"/>
      <c r="H674" s="5"/>
      <c r="J674" s="5">
        <f>IF(I674="","",IF(I674="green",(G674-1)*H674,IF(I674="red",-H674,IF(I674="cashout",M674-H674,0))))</f>
      </c>
      <c r="M674" s="5"/>
    </row>
    <row r="675" spans="1:13" x14ac:dyDescent="0.25">
      <c r="A675" s="3"/>
      <c r="G675" s="4"/>
      <c r="H675" s="5"/>
      <c r="J675" s="5">
        <f>IF(I675="","",IF(I675="green",(G675-1)*H675,IF(I675="red",-H675,IF(I675="cashout",M675-H675,0))))</f>
      </c>
      <c r="M675" s="5"/>
    </row>
    <row r="676" spans="1:13" x14ac:dyDescent="0.25">
      <c r="A676" s="3"/>
      <c r="G676" s="4"/>
      <c r="H676" s="5"/>
      <c r="J676" s="5">
        <f>IF(I676="","",IF(I676="green",(G676-1)*H676,IF(I676="red",-H676,IF(I676="cashout",M676-H676,0))))</f>
      </c>
      <c r="M676" s="5"/>
    </row>
    <row r="677" spans="1:13" x14ac:dyDescent="0.25">
      <c r="A677" s="3"/>
      <c r="G677" s="4"/>
      <c r="H677" s="5"/>
      <c r="J677" s="5">
        <f>IF(I677="","",IF(I677="green",(G677-1)*H677,IF(I677="red",-H677,IF(I677="cashout",M677-H677,0))))</f>
      </c>
      <c r="M677" s="5"/>
    </row>
    <row r="678" spans="1:13" x14ac:dyDescent="0.25">
      <c r="A678" s="3"/>
      <c r="G678" s="4"/>
      <c r="H678" s="5"/>
      <c r="J678" s="5">
        <f>IF(I678="","",IF(I678="green",(G678-1)*H678,IF(I678="red",-H678,IF(I678="cashout",M678-H678,0))))</f>
      </c>
      <c r="M678" s="5"/>
    </row>
    <row r="679" spans="1:13" x14ac:dyDescent="0.25">
      <c r="A679" s="3"/>
      <c r="G679" s="4"/>
      <c r="H679" s="5"/>
      <c r="J679" s="5">
        <f>IF(I679="","",IF(I679="green",(G679-1)*H679,IF(I679="red",-H679,IF(I679="cashout",M679-H679,0))))</f>
      </c>
      <c r="M679" s="5"/>
    </row>
    <row r="680" spans="1:13" x14ac:dyDescent="0.25">
      <c r="A680" s="3"/>
      <c r="G680" s="4"/>
      <c r="H680" s="5"/>
      <c r="J680" s="5">
        <f>IF(I680="","",IF(I680="green",(G680-1)*H680,IF(I680="red",-H680,IF(I680="cashout",M680-H680,0))))</f>
      </c>
      <c r="M680" s="5"/>
    </row>
    <row r="681" spans="1:13" x14ac:dyDescent="0.25">
      <c r="A681" s="3"/>
      <c r="G681" s="4"/>
      <c r="H681" s="5"/>
      <c r="J681" s="5">
        <f>IF(I681="","",IF(I681="green",(G681-1)*H681,IF(I681="red",-H681,IF(I681="cashout",M681-H681,0))))</f>
      </c>
      <c r="M681" s="5"/>
    </row>
    <row r="682" spans="1:13" x14ac:dyDescent="0.25">
      <c r="A682" s="3"/>
      <c r="G682" s="4"/>
      <c r="H682" s="5"/>
      <c r="J682" s="5">
        <f>IF(I682="","",IF(I682="green",(G682-1)*H682,IF(I682="red",-H682,IF(I682="cashout",M682-H682,0))))</f>
      </c>
      <c r="M682" s="5"/>
    </row>
    <row r="683" spans="1:13" x14ac:dyDescent="0.25">
      <c r="A683" s="3"/>
      <c r="G683" s="4"/>
      <c r="H683" s="5"/>
      <c r="J683" s="5">
        <f>IF(I683="","",IF(I683="green",(G683-1)*H683,IF(I683="red",-H683,IF(I683="cashout",M683-H683,0))))</f>
      </c>
      <c r="M683" s="5"/>
    </row>
    <row r="684" spans="1:13" x14ac:dyDescent="0.25">
      <c r="A684" s="3"/>
      <c r="G684" s="4"/>
      <c r="H684" s="5"/>
      <c r="J684" s="5">
        <f>IF(I684="","",IF(I684="green",(G684-1)*H684,IF(I684="red",-H684,IF(I684="cashout",M684-H684,0))))</f>
      </c>
      <c r="M684" s="5"/>
    </row>
    <row r="685" spans="1:13" x14ac:dyDescent="0.25">
      <c r="A685" s="3"/>
      <c r="G685" s="4"/>
      <c r="H685" s="5"/>
      <c r="J685" s="5">
        <f>IF(I685="","",IF(I685="green",(G685-1)*H685,IF(I685="red",-H685,IF(I685="cashout",M685-H685,0))))</f>
      </c>
      <c r="M685" s="5"/>
    </row>
    <row r="686" spans="1:13" x14ac:dyDescent="0.25">
      <c r="A686" s="3"/>
      <c r="G686" s="4"/>
      <c r="H686" s="5"/>
      <c r="J686" s="5">
        <f>IF(I686="","",IF(I686="green",(G686-1)*H686,IF(I686="red",-H686,IF(I686="cashout",M686-H686,0))))</f>
      </c>
      <c r="M686" s="5"/>
    </row>
    <row r="687" spans="1:13" x14ac:dyDescent="0.25">
      <c r="A687" s="3"/>
      <c r="G687" s="4"/>
      <c r="H687" s="5"/>
      <c r="J687" s="5">
        <f>IF(I687="","",IF(I687="green",(G687-1)*H687,IF(I687="red",-H687,IF(I687="cashout",M687-H687,0))))</f>
      </c>
      <c r="M687" s="5"/>
    </row>
    <row r="688" spans="1:13" x14ac:dyDescent="0.25">
      <c r="A688" s="3"/>
      <c r="G688" s="4"/>
      <c r="H688" s="5"/>
      <c r="J688" s="5">
        <f>IF(I688="","",IF(I688="green",(G688-1)*H688,IF(I688="red",-H688,IF(I688="cashout",M688-H688,0))))</f>
      </c>
      <c r="M688" s="5"/>
    </row>
    <row r="689" spans="1:13" x14ac:dyDescent="0.25">
      <c r="A689" s="3"/>
      <c r="G689" s="4"/>
      <c r="H689" s="5"/>
      <c r="J689" s="5">
        <f>IF(I689="","",IF(I689="green",(G689-1)*H689,IF(I689="red",-H689,IF(I689="cashout",M689-H689,0))))</f>
      </c>
      <c r="M689" s="5"/>
    </row>
    <row r="690" spans="1:13" x14ac:dyDescent="0.25">
      <c r="A690" s="3"/>
      <c r="G690" s="4"/>
      <c r="H690" s="5"/>
      <c r="J690" s="5">
        <f>IF(I690="","",IF(I690="green",(G690-1)*H690,IF(I690="red",-H690,IF(I690="cashout",M690-H690,0))))</f>
      </c>
      <c r="M690" s="5"/>
    </row>
    <row r="691" spans="1:13" x14ac:dyDescent="0.25">
      <c r="A691" s="3"/>
      <c r="G691" s="4"/>
      <c r="H691" s="5"/>
      <c r="J691" s="5">
        <f>IF(I691="","",IF(I691="green",(G691-1)*H691,IF(I691="red",-H691,IF(I691="cashout",M691-H691,0))))</f>
      </c>
      <c r="M691" s="5"/>
    </row>
    <row r="692" spans="1:13" x14ac:dyDescent="0.25">
      <c r="A692" s="3"/>
      <c r="G692" s="4"/>
      <c r="H692" s="5"/>
      <c r="J692" s="5">
        <f>IF(I692="","",IF(I692="green",(G692-1)*H692,IF(I692="red",-H692,IF(I692="cashout",M692-H692,0))))</f>
      </c>
      <c r="M692" s="5"/>
    </row>
    <row r="693" spans="1:13" x14ac:dyDescent="0.25">
      <c r="A693" s="3"/>
      <c r="G693" s="4"/>
      <c r="H693" s="5"/>
      <c r="J693" s="5">
        <f>IF(I693="","",IF(I693="green",(G693-1)*H693,IF(I693="red",-H693,IF(I693="cashout",M693-H693,0))))</f>
      </c>
      <c r="M693" s="5"/>
    </row>
    <row r="694" spans="1:13" x14ac:dyDescent="0.25">
      <c r="A694" s="3"/>
      <c r="G694" s="4"/>
      <c r="H694" s="5"/>
      <c r="J694" s="5">
        <f>IF(I694="","",IF(I694="green",(G694-1)*H694,IF(I694="red",-H694,IF(I694="cashout",M694-H694,0))))</f>
      </c>
      <c r="M694" s="5"/>
    </row>
    <row r="695" spans="1:13" x14ac:dyDescent="0.25">
      <c r="A695" s="3"/>
      <c r="G695" s="4"/>
      <c r="H695" s="5"/>
      <c r="J695" s="5">
        <f>IF(I695="","",IF(I695="green",(G695-1)*H695,IF(I695="red",-H695,IF(I695="cashout",M695-H695,0))))</f>
      </c>
      <c r="M695" s="5"/>
    </row>
    <row r="696" spans="1:13" x14ac:dyDescent="0.25">
      <c r="A696" s="3"/>
      <c r="G696" s="4"/>
      <c r="H696" s="5"/>
      <c r="J696" s="5">
        <f>IF(I696="","",IF(I696="green",(G696-1)*H696,IF(I696="red",-H696,IF(I696="cashout",M696-H696,0))))</f>
      </c>
      <c r="M696" s="5"/>
    </row>
    <row r="697" spans="1:13" x14ac:dyDescent="0.25">
      <c r="A697" s="3"/>
      <c r="G697" s="4"/>
      <c r="H697" s="5"/>
      <c r="J697" s="5">
        <f>IF(I697="","",IF(I697="green",(G697-1)*H697,IF(I697="red",-H697,IF(I697="cashout",M697-H697,0))))</f>
      </c>
      <c r="M697" s="5"/>
    </row>
    <row r="698" spans="1:13" x14ac:dyDescent="0.25">
      <c r="A698" s="3"/>
      <c r="G698" s="4"/>
      <c r="H698" s="5"/>
      <c r="J698" s="5">
        <f>IF(I698="","",IF(I698="green",(G698-1)*H698,IF(I698="red",-H698,IF(I698="cashout",M698-H698,0))))</f>
      </c>
      <c r="M698" s="5"/>
    </row>
    <row r="699" spans="1:13" x14ac:dyDescent="0.25">
      <c r="A699" s="3"/>
      <c r="G699" s="4"/>
      <c r="H699" s="5"/>
      <c r="J699" s="5">
        <f>IF(I699="","",IF(I699="green",(G699-1)*H699,IF(I699="red",-H699,IF(I699="cashout",M699-H699,0))))</f>
      </c>
      <c r="M699" s="5"/>
    </row>
    <row r="700" spans="1:13" x14ac:dyDescent="0.25">
      <c r="A700" s="3"/>
      <c r="G700" s="4"/>
      <c r="H700" s="5"/>
      <c r="J700" s="5">
        <f>IF(I700="","",IF(I700="green",(G700-1)*H700,IF(I700="red",-H700,IF(I700="cashout",M700-H700,0))))</f>
      </c>
      <c r="M700" s="5"/>
    </row>
    <row r="701" spans="1:13" x14ac:dyDescent="0.25">
      <c r="A701" s="3"/>
      <c r="G701" s="4"/>
      <c r="H701" s="5"/>
      <c r="J701" s="5">
        <f>IF(I701="","",IF(I701="green",(G701-1)*H701,IF(I701="red",-H701,IF(I701="cashout",M701-H701,0))))</f>
      </c>
      <c r="M701" s="5"/>
    </row>
    <row r="702" spans="1:13" x14ac:dyDescent="0.25">
      <c r="A702" s="3"/>
      <c r="G702" s="4"/>
      <c r="H702" s="5"/>
      <c r="J702" s="5">
        <f>IF(I702="","",IF(I702="green",(G702-1)*H702,IF(I702="red",-H702,IF(I702="cashout",M702-H702,0))))</f>
      </c>
      <c r="M702" s="5"/>
    </row>
    <row r="703" spans="1:13" x14ac:dyDescent="0.25">
      <c r="A703" s="3"/>
      <c r="G703" s="4"/>
      <c r="H703" s="5"/>
      <c r="J703" s="5">
        <f>IF(I703="","",IF(I703="green",(G703-1)*H703,IF(I703="red",-H703,IF(I703="cashout",M703-H703,0))))</f>
      </c>
      <c r="M703" s="5"/>
    </row>
    <row r="704" spans="1:13" x14ac:dyDescent="0.25">
      <c r="A704" s="3"/>
      <c r="G704" s="4"/>
      <c r="H704" s="5"/>
      <c r="J704" s="5">
        <f>IF(I704="","",IF(I704="green",(G704-1)*H704,IF(I704="red",-H704,IF(I704="cashout",M704-H704,0))))</f>
      </c>
      <c r="M704" s="5"/>
    </row>
    <row r="705" spans="1:13" x14ac:dyDescent="0.25">
      <c r="A705" s="3"/>
      <c r="G705" s="4"/>
      <c r="H705" s="5"/>
      <c r="J705" s="5">
        <f>IF(I705="","",IF(I705="green",(G705-1)*H705,IF(I705="red",-H705,IF(I705="cashout",M705-H705,0))))</f>
      </c>
      <c r="M705" s="5"/>
    </row>
    <row r="706" spans="1:13" x14ac:dyDescent="0.25">
      <c r="A706" s="3"/>
      <c r="G706" s="4"/>
      <c r="H706" s="5"/>
      <c r="J706" s="5">
        <f>IF(I706="","",IF(I706="green",(G706-1)*H706,IF(I706="red",-H706,IF(I706="cashout",M706-H706,0))))</f>
      </c>
      <c r="M706" s="5"/>
    </row>
    <row r="707" spans="1:13" x14ac:dyDescent="0.25">
      <c r="A707" s="3"/>
      <c r="G707" s="4"/>
      <c r="H707" s="5"/>
      <c r="J707" s="5">
        <f>IF(I707="","",IF(I707="green",(G707-1)*H707,IF(I707="red",-H707,IF(I707="cashout",M707-H707,0))))</f>
      </c>
      <c r="M707" s="5"/>
    </row>
    <row r="708" spans="1:13" x14ac:dyDescent="0.25">
      <c r="A708" s="3"/>
      <c r="G708" s="4"/>
      <c r="H708" s="5"/>
      <c r="J708" s="5">
        <f>IF(I708="","",IF(I708="green",(G708-1)*H708,IF(I708="red",-H708,IF(I708="cashout",M708-H708,0))))</f>
      </c>
      <c r="M708" s="5"/>
    </row>
    <row r="709" spans="1:13" x14ac:dyDescent="0.25">
      <c r="A709" s="3"/>
      <c r="G709" s="4"/>
      <c r="H709" s="5"/>
      <c r="J709" s="5">
        <f>IF(I709="","",IF(I709="green",(G709-1)*H709,IF(I709="red",-H709,IF(I709="cashout",M709-H709,0))))</f>
      </c>
      <c r="M709" s="5"/>
    </row>
    <row r="710" spans="1:13" x14ac:dyDescent="0.25">
      <c r="A710" s="3"/>
      <c r="G710" s="4"/>
      <c r="H710" s="5"/>
      <c r="J710" s="5">
        <f>IF(I710="","",IF(I710="green",(G710-1)*H710,IF(I710="red",-H710,IF(I710="cashout",M710-H710,0))))</f>
      </c>
      <c r="M710" s="5"/>
    </row>
    <row r="711" spans="1:13" x14ac:dyDescent="0.25">
      <c r="A711" s="3"/>
      <c r="G711" s="4"/>
      <c r="H711" s="5"/>
      <c r="J711" s="5">
        <f>IF(I711="","",IF(I711="green",(G711-1)*H711,IF(I711="red",-H711,IF(I711="cashout",M711-H711,0))))</f>
      </c>
      <c r="M711" s="5"/>
    </row>
    <row r="712" spans="1:13" x14ac:dyDescent="0.25">
      <c r="A712" s="3"/>
      <c r="G712" s="4"/>
      <c r="H712" s="5"/>
      <c r="J712" s="5">
        <f>IF(I712="","",IF(I712="green",(G712-1)*H712,IF(I712="red",-H712,IF(I712="cashout",M712-H712,0))))</f>
      </c>
      <c r="M712" s="5"/>
    </row>
    <row r="713" spans="1:13" x14ac:dyDescent="0.25">
      <c r="A713" s="3"/>
      <c r="G713" s="4"/>
      <c r="H713" s="5"/>
      <c r="J713" s="5">
        <f>IF(I713="","",IF(I713="green",(G713-1)*H713,IF(I713="red",-H713,IF(I713="cashout",M713-H713,0))))</f>
      </c>
      <c r="M713" s="5"/>
    </row>
    <row r="714" spans="1:13" x14ac:dyDescent="0.25">
      <c r="A714" s="3"/>
      <c r="G714" s="4"/>
      <c r="H714" s="5"/>
      <c r="J714" s="5">
        <f>IF(I714="","",IF(I714="green",(G714-1)*H714,IF(I714="red",-H714,IF(I714="cashout",M714-H714,0))))</f>
      </c>
      <c r="M714" s="5"/>
    </row>
    <row r="715" spans="1:13" x14ac:dyDescent="0.25">
      <c r="A715" s="3"/>
      <c r="G715" s="4"/>
      <c r="H715" s="5"/>
      <c r="J715" s="5">
        <f>IF(I715="","",IF(I715="green",(G715-1)*H715,IF(I715="red",-H715,IF(I715="cashout",M715-H715,0))))</f>
      </c>
      <c r="M715" s="5"/>
    </row>
    <row r="716" spans="1:13" x14ac:dyDescent="0.25">
      <c r="A716" s="3"/>
      <c r="G716" s="4"/>
      <c r="H716" s="5"/>
      <c r="J716" s="5">
        <f>IF(I716="","",IF(I716="green",(G716-1)*H716,IF(I716="red",-H716,IF(I716="cashout",M716-H716,0))))</f>
      </c>
      <c r="M716" s="5"/>
    </row>
    <row r="717" spans="1:13" x14ac:dyDescent="0.25">
      <c r="A717" s="3"/>
      <c r="G717" s="4"/>
      <c r="H717" s="5"/>
      <c r="J717" s="5">
        <f>IF(I717="","",IF(I717="green",(G717-1)*H717,IF(I717="red",-H717,IF(I717="cashout",M717-H717,0))))</f>
      </c>
      <c r="M717" s="5"/>
    </row>
    <row r="718" spans="1:13" x14ac:dyDescent="0.25">
      <c r="A718" s="3"/>
      <c r="G718" s="4"/>
      <c r="H718" s="5"/>
      <c r="J718" s="5">
        <f>IF(I718="","",IF(I718="green",(G718-1)*H718,IF(I718="red",-H718,IF(I718="cashout",M718-H718,0))))</f>
      </c>
      <c r="M718" s="5"/>
    </row>
    <row r="719" spans="1:13" x14ac:dyDescent="0.25">
      <c r="A719" s="3"/>
      <c r="G719" s="4"/>
      <c r="H719" s="5"/>
      <c r="J719" s="5">
        <f>IF(I719="","",IF(I719="green",(G719-1)*H719,IF(I719="red",-H719,IF(I719="cashout",M719-H719,0))))</f>
      </c>
      <c r="M719" s="5"/>
    </row>
    <row r="720" spans="1:13" x14ac:dyDescent="0.25">
      <c r="A720" s="3"/>
      <c r="G720" s="4"/>
      <c r="H720" s="5"/>
      <c r="J720" s="5">
        <f>IF(I720="","",IF(I720="green",(G720-1)*H720,IF(I720="red",-H720,IF(I720="cashout",M720-H720,0))))</f>
      </c>
      <c r="M720" s="5"/>
    </row>
    <row r="721" spans="1:13" x14ac:dyDescent="0.25">
      <c r="A721" s="3"/>
      <c r="G721" s="4"/>
      <c r="H721" s="5"/>
      <c r="J721" s="5">
        <f>IF(I721="","",IF(I721="green",(G721-1)*H721,IF(I721="red",-H721,IF(I721="cashout",M721-H721,0))))</f>
      </c>
      <c r="M721" s="5"/>
    </row>
    <row r="722" spans="1:13" x14ac:dyDescent="0.25">
      <c r="A722" s="3"/>
      <c r="G722" s="4"/>
      <c r="H722" s="5"/>
      <c r="J722" s="5">
        <f>IF(I722="","",IF(I722="green",(G722-1)*H722,IF(I722="red",-H722,IF(I722="cashout",M722-H722,0))))</f>
      </c>
      <c r="M722" s="5"/>
    </row>
    <row r="723" spans="1:13" x14ac:dyDescent="0.25">
      <c r="A723" s="3"/>
      <c r="G723" s="4"/>
      <c r="H723" s="5"/>
      <c r="J723" s="5">
        <f>IF(I723="","",IF(I723="green",(G723-1)*H723,IF(I723="red",-H723,IF(I723="cashout",M723-H723,0))))</f>
      </c>
      <c r="M723" s="5"/>
    </row>
    <row r="724" spans="1:13" x14ac:dyDescent="0.25">
      <c r="A724" s="3"/>
      <c r="G724" s="4"/>
      <c r="H724" s="5"/>
      <c r="J724" s="5">
        <f>IF(I724="","",IF(I724="green",(G724-1)*H724,IF(I724="red",-H724,IF(I724="cashout",M724-H724,0))))</f>
      </c>
      <c r="M724" s="5"/>
    </row>
    <row r="725" spans="1:13" x14ac:dyDescent="0.25">
      <c r="A725" s="3"/>
      <c r="G725" s="4"/>
      <c r="H725" s="5"/>
      <c r="J725" s="5">
        <f>IF(I725="","",IF(I725="green",(G725-1)*H725,IF(I725="red",-H725,IF(I725="cashout",M725-H725,0))))</f>
      </c>
      <c r="M725" s="5"/>
    </row>
    <row r="726" spans="1:13" x14ac:dyDescent="0.25">
      <c r="A726" s="3"/>
      <c r="G726" s="4"/>
      <c r="H726" s="5"/>
      <c r="J726" s="5">
        <f>IF(I726="","",IF(I726="green",(G726-1)*H726,IF(I726="red",-H726,IF(I726="cashout",M726-H726,0))))</f>
      </c>
      <c r="M726" s="5"/>
    </row>
    <row r="727" spans="1:13" x14ac:dyDescent="0.25">
      <c r="A727" s="3"/>
      <c r="G727" s="4"/>
      <c r="H727" s="5"/>
      <c r="J727" s="5">
        <f>IF(I727="","",IF(I727="green",(G727-1)*H727,IF(I727="red",-H727,IF(I727="cashout",M727-H727,0))))</f>
      </c>
      <c r="M727" s="5"/>
    </row>
    <row r="728" spans="1:13" x14ac:dyDescent="0.25">
      <c r="A728" s="3"/>
      <c r="G728" s="4"/>
      <c r="H728" s="5"/>
      <c r="J728" s="5">
        <f>IF(I728="","",IF(I728="green",(G728-1)*H728,IF(I728="red",-H728,IF(I728="cashout",M728-H728,0))))</f>
      </c>
      <c r="M728" s="5"/>
    </row>
    <row r="729" spans="1:13" x14ac:dyDescent="0.25">
      <c r="A729" s="3"/>
      <c r="G729" s="4"/>
      <c r="H729" s="5"/>
      <c r="J729" s="5">
        <f>IF(I729="","",IF(I729="green",(G729-1)*H729,IF(I729="red",-H729,IF(I729="cashout",M729-H729,0))))</f>
      </c>
      <c r="M729" s="5"/>
    </row>
    <row r="730" spans="1:13" x14ac:dyDescent="0.25">
      <c r="A730" s="3"/>
      <c r="G730" s="4"/>
      <c r="H730" s="5"/>
      <c r="J730" s="5">
        <f>IF(I730="","",IF(I730="green",(G730-1)*H730,IF(I730="red",-H730,IF(I730="cashout",M730-H730,0))))</f>
      </c>
      <c r="M730" s="5"/>
    </row>
    <row r="731" spans="1:13" x14ac:dyDescent="0.25">
      <c r="A731" s="3"/>
      <c r="G731" s="4"/>
      <c r="H731" s="5"/>
      <c r="J731" s="5">
        <f>IF(I731="","",IF(I731="green",(G731-1)*H731,IF(I731="red",-H731,IF(I731="cashout",M731-H731,0))))</f>
      </c>
      <c r="M731" s="5"/>
    </row>
    <row r="732" spans="1:13" x14ac:dyDescent="0.25">
      <c r="A732" s="3"/>
      <c r="G732" s="4"/>
      <c r="H732" s="5"/>
      <c r="J732" s="5">
        <f>IF(I732="","",IF(I732="green",(G732-1)*H732,IF(I732="red",-H732,IF(I732="cashout",M732-H732,0))))</f>
      </c>
      <c r="M732" s="5"/>
    </row>
    <row r="733" spans="1:13" x14ac:dyDescent="0.25">
      <c r="A733" s="3"/>
      <c r="G733" s="4"/>
      <c r="H733" s="5"/>
      <c r="J733" s="5">
        <f>IF(I733="","",IF(I733="green",(G733-1)*H733,IF(I733="red",-H733,IF(I733="cashout",M733-H733,0))))</f>
      </c>
      <c r="M733" s="5"/>
    </row>
    <row r="734" spans="1:13" x14ac:dyDescent="0.25">
      <c r="A734" s="3"/>
      <c r="G734" s="4"/>
      <c r="H734" s="5"/>
      <c r="J734" s="5">
        <f>IF(I734="","",IF(I734="green",(G734-1)*H734,IF(I734="red",-H734,IF(I734="cashout",M734-H734,0))))</f>
      </c>
      <c r="M734" s="5"/>
    </row>
    <row r="735" spans="1:13" x14ac:dyDescent="0.25">
      <c r="A735" s="3"/>
      <c r="G735" s="4"/>
      <c r="H735" s="5"/>
      <c r="J735" s="5">
        <f>IF(I735="","",IF(I735="green",(G735-1)*H735,IF(I735="red",-H735,IF(I735="cashout",M735-H735,0))))</f>
      </c>
      <c r="M735" s="5"/>
    </row>
    <row r="736" spans="1:13" x14ac:dyDescent="0.25">
      <c r="A736" s="3"/>
      <c r="G736" s="4"/>
      <c r="H736" s="5"/>
      <c r="J736" s="5">
        <f>IF(I736="","",IF(I736="green",(G736-1)*H736,IF(I736="red",-H736,IF(I736="cashout",M736-H736,0))))</f>
      </c>
      <c r="M736" s="5"/>
    </row>
    <row r="737" spans="1:13" x14ac:dyDescent="0.25">
      <c r="A737" s="3"/>
      <c r="G737" s="4"/>
      <c r="H737" s="5"/>
      <c r="J737" s="5">
        <f>IF(I737="","",IF(I737="green",(G737-1)*H737,IF(I737="red",-H737,IF(I737="cashout",M737-H737,0))))</f>
      </c>
      <c r="M737" s="5"/>
    </row>
    <row r="738" spans="1:13" x14ac:dyDescent="0.25">
      <c r="A738" s="3"/>
      <c r="G738" s="4"/>
      <c r="H738" s="5"/>
      <c r="J738" s="5">
        <f>IF(I738="","",IF(I738="green",(G738-1)*H738,IF(I738="red",-H738,IF(I738="cashout",M738-H738,0))))</f>
      </c>
      <c r="M738" s="5"/>
    </row>
    <row r="739" spans="1:13" x14ac:dyDescent="0.25">
      <c r="A739" s="3"/>
      <c r="G739" s="4"/>
      <c r="H739" s="5"/>
      <c r="J739" s="5">
        <f>IF(I739="","",IF(I739="green",(G739-1)*H739,IF(I739="red",-H739,IF(I739="cashout",M739-H739,0))))</f>
      </c>
      <c r="M739" s="5"/>
    </row>
    <row r="740" spans="1:13" x14ac:dyDescent="0.25">
      <c r="A740" s="3"/>
      <c r="G740" s="4"/>
      <c r="H740" s="5"/>
      <c r="J740" s="5">
        <f>IF(I740="","",IF(I740="green",(G740-1)*H740,IF(I740="red",-H740,IF(I740="cashout",M740-H740,0))))</f>
      </c>
      <c r="M740" s="5"/>
    </row>
    <row r="741" spans="1:13" x14ac:dyDescent="0.25">
      <c r="A741" s="3"/>
      <c r="G741" s="4"/>
      <c r="H741" s="5"/>
      <c r="J741" s="5">
        <f>IF(I741="","",IF(I741="green",(G741-1)*H741,IF(I741="red",-H741,IF(I741="cashout",M741-H741,0))))</f>
      </c>
      <c r="M741" s="5"/>
    </row>
    <row r="742" spans="1:13" x14ac:dyDescent="0.25">
      <c r="A742" s="3"/>
      <c r="G742" s="4"/>
      <c r="H742" s="5"/>
      <c r="J742" s="5">
        <f>IF(I742="","",IF(I742="green",(G742-1)*H742,IF(I742="red",-H742,IF(I742="cashout",M742-H742,0))))</f>
      </c>
      <c r="M742" s="5"/>
    </row>
    <row r="743" spans="1:13" x14ac:dyDescent="0.25">
      <c r="A743" s="3"/>
      <c r="G743" s="4"/>
      <c r="H743" s="5"/>
      <c r="J743" s="5">
        <f>IF(I743="","",IF(I743="green",(G743-1)*H743,IF(I743="red",-H743,IF(I743="cashout",M743-H743,0))))</f>
      </c>
      <c r="M743" s="5"/>
    </row>
    <row r="744" spans="1:13" x14ac:dyDescent="0.25">
      <c r="A744" s="3"/>
      <c r="G744" s="4"/>
      <c r="H744" s="5"/>
      <c r="J744" s="5">
        <f>IF(I744="","",IF(I744="green",(G744-1)*H744,IF(I744="red",-H744,IF(I744="cashout",M744-H744,0))))</f>
      </c>
      <c r="M744" s="5"/>
    </row>
    <row r="745" spans="1:13" x14ac:dyDescent="0.25">
      <c r="A745" s="3"/>
      <c r="G745" s="4"/>
      <c r="H745" s="5"/>
      <c r="J745" s="5">
        <f>IF(I745="","",IF(I745="green",(G745-1)*H745,IF(I745="red",-H745,IF(I745="cashout",M745-H745,0))))</f>
      </c>
      <c r="M745" s="5"/>
    </row>
    <row r="746" spans="1:13" x14ac:dyDescent="0.25">
      <c r="A746" s="3"/>
      <c r="G746" s="4"/>
      <c r="H746" s="5"/>
      <c r="J746" s="5">
        <f>IF(I746="","",IF(I746="green",(G746-1)*H746,IF(I746="red",-H746,IF(I746="cashout",M746-H746,0))))</f>
      </c>
      <c r="M746" s="5"/>
    </row>
    <row r="747" spans="1:13" x14ac:dyDescent="0.25">
      <c r="A747" s="3"/>
      <c r="G747" s="4"/>
      <c r="H747" s="5"/>
      <c r="J747" s="5">
        <f>IF(I747="","",IF(I747="green",(G747-1)*H747,IF(I747="red",-H747,IF(I747="cashout",M747-H747,0))))</f>
      </c>
      <c r="M747" s="5"/>
    </row>
    <row r="748" spans="1:13" x14ac:dyDescent="0.25">
      <c r="A748" s="3"/>
      <c r="G748" s="4"/>
      <c r="H748" s="5"/>
      <c r="J748" s="5">
        <f>IF(I748="","",IF(I748="green",(G748-1)*H748,IF(I748="red",-H748,IF(I748="cashout",M748-H748,0))))</f>
      </c>
      <c r="M748" s="5"/>
    </row>
    <row r="749" spans="1:13" x14ac:dyDescent="0.25">
      <c r="A749" s="3"/>
      <c r="G749" s="4"/>
      <c r="H749" s="5"/>
      <c r="J749" s="5">
        <f>IF(I749="","",IF(I749="green",(G749-1)*H749,IF(I749="red",-H749,IF(I749="cashout",M749-H749,0))))</f>
      </c>
      <c r="M749" s="5"/>
    </row>
    <row r="750" spans="1:13" x14ac:dyDescent="0.25">
      <c r="A750" s="3"/>
      <c r="G750" s="4"/>
      <c r="H750" s="5"/>
      <c r="J750" s="5">
        <f>IF(I750="","",IF(I750="green",(G750-1)*H750,IF(I750="red",-H750,IF(I750="cashout",M750-H750,0))))</f>
      </c>
      <c r="M750" s="5"/>
    </row>
    <row r="751" spans="1:13" x14ac:dyDescent="0.25">
      <c r="A751" s="3"/>
      <c r="G751" s="4"/>
      <c r="H751" s="5"/>
      <c r="J751" s="5">
        <f>IF(I751="","",IF(I751="green",(G751-1)*H751,IF(I751="red",-H751,IF(I751="cashout",M751-H751,0))))</f>
      </c>
      <c r="M751" s="5"/>
    </row>
    <row r="752" spans="1:13" x14ac:dyDescent="0.25">
      <c r="A752" s="3"/>
      <c r="G752" s="4"/>
      <c r="H752" s="5"/>
      <c r="J752" s="5">
        <f>IF(I752="","",IF(I752="green",(G752-1)*H752,IF(I752="red",-H752,IF(I752="cashout",M752-H752,0))))</f>
      </c>
      <c r="M752" s="5"/>
    </row>
    <row r="753" spans="1:13" x14ac:dyDescent="0.25">
      <c r="A753" s="3"/>
      <c r="G753" s="4"/>
      <c r="H753" s="5"/>
      <c r="J753" s="5">
        <f>IF(I753="","",IF(I753="green",(G753-1)*H753,IF(I753="red",-H753,IF(I753="cashout",M753-H753,0))))</f>
      </c>
      <c r="M753" s="5"/>
    </row>
    <row r="754" spans="1:13" x14ac:dyDescent="0.25">
      <c r="A754" s="3"/>
      <c r="G754" s="4"/>
      <c r="H754" s="5"/>
      <c r="J754" s="5">
        <f>IF(I754="","",IF(I754="green",(G754-1)*H754,IF(I754="red",-H754,IF(I754="cashout",M754-H754,0))))</f>
      </c>
      <c r="M754" s="5"/>
    </row>
    <row r="755" spans="1:13" x14ac:dyDescent="0.25">
      <c r="A755" s="3"/>
      <c r="G755" s="4"/>
      <c r="H755" s="5"/>
      <c r="J755" s="5">
        <f>IF(I755="","",IF(I755="green",(G755-1)*H755,IF(I755="red",-H755,IF(I755="cashout",M755-H755,0))))</f>
      </c>
      <c r="M755" s="5"/>
    </row>
    <row r="756" spans="1:13" x14ac:dyDescent="0.25">
      <c r="A756" s="3"/>
      <c r="G756" s="4"/>
      <c r="H756" s="5"/>
      <c r="J756" s="5">
        <f>IF(I756="","",IF(I756="green",(G756-1)*H756,IF(I756="red",-H756,IF(I756="cashout",M756-H756,0))))</f>
      </c>
      <c r="M756" s="5"/>
    </row>
    <row r="757" spans="1:13" x14ac:dyDescent="0.25">
      <c r="A757" s="3"/>
      <c r="G757" s="4"/>
      <c r="H757" s="5"/>
      <c r="J757" s="5">
        <f>IF(I757="","",IF(I757="green",(G757-1)*H757,IF(I757="red",-H757,IF(I757="cashout",M757-H757,0))))</f>
      </c>
      <c r="M757" s="5"/>
    </row>
    <row r="758" spans="1:13" x14ac:dyDescent="0.25">
      <c r="A758" s="3"/>
      <c r="G758" s="4"/>
      <c r="H758" s="5"/>
      <c r="J758" s="5">
        <f>IF(I758="","",IF(I758="green",(G758-1)*H758,IF(I758="red",-H758,IF(I758="cashout",M758-H758,0))))</f>
      </c>
      <c r="M758" s="5"/>
    </row>
    <row r="759" spans="1:13" x14ac:dyDescent="0.25">
      <c r="A759" s="3"/>
      <c r="G759" s="4"/>
      <c r="H759" s="5"/>
      <c r="J759" s="5">
        <f>IF(I759="","",IF(I759="green",(G759-1)*H759,IF(I759="red",-H759,IF(I759="cashout",M759-H759,0))))</f>
      </c>
      <c r="M759" s="5"/>
    </row>
    <row r="760" spans="1:13" x14ac:dyDescent="0.25">
      <c r="A760" s="3"/>
      <c r="G760" s="4"/>
      <c r="H760" s="5"/>
      <c r="J760" s="5">
        <f>IF(I760="","",IF(I760="green",(G760-1)*H760,IF(I760="red",-H760,IF(I760="cashout",M760-H760,0))))</f>
      </c>
      <c r="M760" s="5"/>
    </row>
    <row r="761" spans="1:13" x14ac:dyDescent="0.25">
      <c r="A761" s="3"/>
      <c r="G761" s="4"/>
      <c r="H761" s="5"/>
      <c r="J761" s="5">
        <f>IF(I761="","",IF(I761="green",(G761-1)*H761,IF(I761="red",-H761,IF(I761="cashout",M761-H761,0))))</f>
      </c>
      <c r="M761" s="5"/>
    </row>
    <row r="762" spans="1:13" x14ac:dyDescent="0.25">
      <c r="A762" s="3"/>
      <c r="G762" s="4"/>
      <c r="H762" s="5"/>
      <c r="J762" s="5">
        <f>IF(I762="","",IF(I762="green",(G762-1)*H762,IF(I762="red",-H762,IF(I762="cashout",M762-H762,0))))</f>
      </c>
      <c r="M762" s="5"/>
    </row>
    <row r="763" spans="1:13" x14ac:dyDescent="0.25">
      <c r="A763" s="3"/>
      <c r="G763" s="4"/>
      <c r="H763" s="5"/>
      <c r="J763" s="5">
        <f>IF(I763="","",IF(I763="green",(G763-1)*H763,IF(I763="red",-H763,IF(I763="cashout",M763-H763,0))))</f>
      </c>
      <c r="M763" s="5"/>
    </row>
    <row r="764" spans="1:13" x14ac:dyDescent="0.25">
      <c r="A764" s="3"/>
      <c r="G764" s="4"/>
      <c r="H764" s="5"/>
      <c r="J764" s="5">
        <f>IF(I764="","",IF(I764="green",(G764-1)*H764,IF(I764="red",-H764,IF(I764="cashout",M764-H764,0))))</f>
      </c>
      <c r="M764" s="5"/>
    </row>
    <row r="765" spans="1:13" x14ac:dyDescent="0.25">
      <c r="A765" s="3"/>
      <c r="G765" s="4"/>
      <c r="H765" s="5"/>
      <c r="J765" s="5">
        <f>IF(I765="","",IF(I765="green",(G765-1)*H765,IF(I765="red",-H765,IF(I765="cashout",M765-H765,0))))</f>
      </c>
      <c r="M765" s="5"/>
    </row>
    <row r="766" spans="1:13" x14ac:dyDescent="0.25">
      <c r="A766" s="3"/>
      <c r="G766" s="4"/>
      <c r="H766" s="5"/>
      <c r="J766" s="5">
        <f>IF(I766="","",IF(I766="green",(G766-1)*H766,IF(I766="red",-H766,IF(I766="cashout",M766-H766,0))))</f>
      </c>
      <c r="M766" s="5"/>
    </row>
    <row r="767" spans="1:13" x14ac:dyDescent="0.25">
      <c r="A767" s="3"/>
      <c r="G767" s="4"/>
      <c r="H767" s="5"/>
      <c r="J767" s="5">
        <f>IF(I767="","",IF(I767="green",(G767-1)*H767,IF(I767="red",-H767,IF(I767="cashout",M767-H767,0))))</f>
      </c>
      <c r="M767" s="5"/>
    </row>
    <row r="768" spans="1:13" x14ac:dyDescent="0.25">
      <c r="A768" s="3"/>
      <c r="G768" s="4"/>
      <c r="H768" s="5"/>
      <c r="J768" s="5">
        <f>IF(I768="","",IF(I768="green",(G768-1)*H768,IF(I768="red",-H768,IF(I768="cashout",M768-H768,0))))</f>
      </c>
      <c r="M768" s="5"/>
    </row>
    <row r="769" spans="1:13" x14ac:dyDescent="0.25">
      <c r="A769" s="3"/>
      <c r="G769" s="4"/>
      <c r="H769" s="5"/>
      <c r="J769" s="5">
        <f>IF(I769="","",IF(I769="green",(G769-1)*H769,IF(I769="red",-H769,IF(I769="cashout",M769-H769,0))))</f>
      </c>
      <c r="M769" s="5"/>
    </row>
    <row r="770" spans="1:13" x14ac:dyDescent="0.25">
      <c r="A770" s="3"/>
      <c r="G770" s="4"/>
      <c r="H770" s="5"/>
      <c r="J770" s="5">
        <f>IF(I770="","",IF(I770="green",(G770-1)*H770,IF(I770="red",-H770,IF(I770="cashout",M770-H770,0))))</f>
      </c>
      <c r="M770" s="5"/>
    </row>
    <row r="771" spans="1:13" x14ac:dyDescent="0.25">
      <c r="A771" s="3"/>
      <c r="G771" s="4"/>
      <c r="H771" s="5"/>
      <c r="J771" s="5">
        <f>IF(I771="","",IF(I771="green",(G771-1)*H771,IF(I771="red",-H771,IF(I771="cashout",M771-H771,0))))</f>
      </c>
      <c r="M771" s="5"/>
    </row>
    <row r="772" spans="1:13" x14ac:dyDescent="0.25">
      <c r="A772" s="3"/>
      <c r="G772" s="4"/>
      <c r="H772" s="5"/>
      <c r="J772" s="5">
        <f>IF(I772="","",IF(I772="green",(G772-1)*H772,IF(I772="red",-H772,IF(I772="cashout",M772-H772,0))))</f>
      </c>
      <c r="M772" s="5"/>
    </row>
    <row r="773" spans="1:13" x14ac:dyDescent="0.25">
      <c r="A773" s="3"/>
      <c r="G773" s="4"/>
      <c r="H773" s="5"/>
      <c r="J773" s="5">
        <f>IF(I773="","",IF(I773="green",(G773-1)*H773,IF(I773="red",-H773,IF(I773="cashout",M773-H773,0))))</f>
      </c>
      <c r="M773" s="5"/>
    </row>
    <row r="774" spans="1:13" x14ac:dyDescent="0.25">
      <c r="A774" s="3"/>
      <c r="G774" s="4"/>
      <c r="H774" s="5"/>
      <c r="J774" s="5">
        <f>IF(I774="","",IF(I774="green",(G774-1)*H774,IF(I774="red",-H774,IF(I774="cashout",M774-H774,0))))</f>
      </c>
      <c r="M774" s="5"/>
    </row>
    <row r="775" spans="1:13" x14ac:dyDescent="0.25">
      <c r="A775" s="3"/>
      <c r="G775" s="4"/>
      <c r="H775" s="5"/>
      <c r="J775" s="5">
        <f>IF(I775="","",IF(I775="green",(G775-1)*H775,IF(I775="red",-H775,IF(I775="cashout",M775-H775,0))))</f>
      </c>
      <c r="M775" s="5"/>
    </row>
    <row r="776" spans="1:13" x14ac:dyDescent="0.25">
      <c r="A776" s="3"/>
      <c r="G776" s="4"/>
      <c r="H776" s="5"/>
      <c r="J776" s="5">
        <f>IF(I776="","",IF(I776="green",(G776-1)*H776,IF(I776="red",-H776,IF(I776="cashout",M776-H776,0))))</f>
      </c>
      <c r="M776" s="5"/>
    </row>
    <row r="777" spans="1:13" x14ac:dyDescent="0.25">
      <c r="A777" s="3"/>
      <c r="G777" s="4"/>
      <c r="H777" s="5"/>
      <c r="J777" s="5">
        <f>IF(I777="","",IF(I777="green",(G777-1)*H777,IF(I777="red",-H777,IF(I777="cashout",M777-H777,0))))</f>
      </c>
      <c r="M777" s="5"/>
    </row>
    <row r="778" spans="1:13" x14ac:dyDescent="0.25">
      <c r="A778" s="3"/>
      <c r="G778" s="4"/>
      <c r="H778" s="5"/>
      <c r="J778" s="5">
        <f>IF(I778="","",IF(I778="green",(G778-1)*H778,IF(I778="red",-H778,IF(I778="cashout",M778-H778,0))))</f>
      </c>
      <c r="M778" s="5"/>
    </row>
    <row r="779" spans="1:13" x14ac:dyDescent="0.25">
      <c r="A779" s="3"/>
      <c r="G779" s="4"/>
      <c r="H779" s="5"/>
      <c r="J779" s="5">
        <f>IF(I779="","",IF(I779="green",(G779-1)*H779,IF(I779="red",-H779,IF(I779="cashout",M779-H779,0))))</f>
      </c>
      <c r="M779" s="5"/>
    </row>
    <row r="780" spans="1:13" x14ac:dyDescent="0.25">
      <c r="A780" s="3"/>
      <c r="G780" s="4"/>
      <c r="H780" s="5"/>
      <c r="J780" s="5">
        <f>IF(I780="","",IF(I780="green",(G780-1)*H780,IF(I780="red",-H780,IF(I780="cashout",M780-H780,0))))</f>
      </c>
      <c r="M780" s="5"/>
    </row>
    <row r="781" spans="1:13" x14ac:dyDescent="0.25">
      <c r="A781" s="3"/>
      <c r="G781" s="4"/>
      <c r="H781" s="5"/>
      <c r="J781" s="5">
        <f>IF(I781="","",IF(I781="green",(G781-1)*H781,IF(I781="red",-H781,IF(I781="cashout",M781-H781,0))))</f>
      </c>
      <c r="M781" s="5"/>
    </row>
    <row r="782" spans="1:13" x14ac:dyDescent="0.25">
      <c r="A782" s="3"/>
      <c r="G782" s="4"/>
      <c r="H782" s="5"/>
      <c r="J782" s="5">
        <f>IF(I782="","",IF(I782="green",(G782-1)*H782,IF(I782="red",-H782,IF(I782="cashout",M782-H782,0))))</f>
      </c>
      <c r="M782" s="5"/>
    </row>
    <row r="783" spans="1:13" x14ac:dyDescent="0.25">
      <c r="A783" s="3"/>
      <c r="G783" s="4"/>
      <c r="H783" s="5"/>
      <c r="J783" s="5">
        <f>IF(I783="","",IF(I783="green",(G783-1)*H783,IF(I783="red",-H783,IF(I783="cashout",M783-H783,0))))</f>
      </c>
      <c r="M783" s="5"/>
    </row>
    <row r="784" spans="1:13" x14ac:dyDescent="0.25">
      <c r="A784" s="3"/>
      <c r="G784" s="4"/>
      <c r="H784" s="5"/>
      <c r="J784" s="5">
        <f>IF(I784="","",IF(I784="green",(G784-1)*H784,IF(I784="red",-H784,IF(I784="cashout",M784-H784,0))))</f>
      </c>
      <c r="M784" s="5"/>
    </row>
    <row r="785" spans="1:13" x14ac:dyDescent="0.25">
      <c r="A785" s="3"/>
      <c r="G785" s="4"/>
      <c r="H785" s="5"/>
      <c r="J785" s="5">
        <f>IF(I785="","",IF(I785="green",(G785-1)*H785,IF(I785="red",-H785,IF(I785="cashout",M785-H785,0))))</f>
      </c>
      <c r="M785" s="5"/>
    </row>
    <row r="786" spans="1:13" x14ac:dyDescent="0.25">
      <c r="A786" s="3"/>
      <c r="G786" s="4"/>
      <c r="H786" s="5"/>
      <c r="J786" s="5">
        <f>IF(I786="","",IF(I786="green",(G786-1)*H786,IF(I786="red",-H786,IF(I786="cashout",M786-H786,0))))</f>
      </c>
      <c r="M786" s="5"/>
    </row>
    <row r="787" spans="1:13" x14ac:dyDescent="0.25">
      <c r="A787" s="3"/>
      <c r="G787" s="4"/>
      <c r="H787" s="5"/>
      <c r="J787" s="5">
        <f>IF(I787="","",IF(I787="green",(G787-1)*H787,IF(I787="red",-H787,IF(I787="cashout",M787-H787,0))))</f>
      </c>
      <c r="M787" s="5"/>
    </row>
    <row r="788" spans="1:13" x14ac:dyDescent="0.25">
      <c r="A788" s="3"/>
      <c r="G788" s="4"/>
      <c r="H788" s="5"/>
      <c r="J788" s="5">
        <f>IF(I788="","",IF(I788="green",(G788-1)*H788,IF(I788="red",-H788,IF(I788="cashout",M788-H788,0))))</f>
      </c>
      <c r="M788" s="5"/>
    </row>
    <row r="789" spans="1:13" x14ac:dyDescent="0.25">
      <c r="A789" s="3"/>
      <c r="G789" s="4"/>
      <c r="H789" s="5"/>
      <c r="J789" s="5">
        <f>IF(I789="","",IF(I789="green",(G789-1)*H789,IF(I789="red",-H789,IF(I789="cashout",M789-H789,0))))</f>
      </c>
      <c r="M789" s="5"/>
    </row>
    <row r="790" spans="1:13" x14ac:dyDescent="0.25">
      <c r="A790" s="3"/>
      <c r="G790" s="4"/>
      <c r="H790" s="5"/>
      <c r="J790" s="5">
        <f>IF(I790="","",IF(I790="green",(G790-1)*H790,IF(I790="red",-H790,IF(I790="cashout",M790-H790,0))))</f>
      </c>
      <c r="M790" s="5"/>
    </row>
    <row r="791" spans="1:13" x14ac:dyDescent="0.25">
      <c r="A791" s="3"/>
      <c r="G791" s="4"/>
      <c r="H791" s="5"/>
      <c r="J791" s="5">
        <f>IF(I791="","",IF(I791="green",(G791-1)*H791,IF(I791="red",-H791,IF(I791="cashout",M791-H791,0))))</f>
      </c>
      <c r="M791" s="5"/>
    </row>
    <row r="792" spans="1:13" x14ac:dyDescent="0.25">
      <c r="A792" s="3"/>
      <c r="G792" s="4"/>
      <c r="H792" s="5"/>
      <c r="J792" s="5">
        <f>IF(I792="","",IF(I792="green",(G792-1)*H792,IF(I792="red",-H792,IF(I792="cashout",M792-H792,0))))</f>
      </c>
      <c r="M792" s="5"/>
    </row>
    <row r="793" spans="1:13" x14ac:dyDescent="0.25">
      <c r="A793" s="3"/>
      <c r="G793" s="4"/>
      <c r="H793" s="5"/>
      <c r="J793" s="5">
        <f>IF(I793="","",IF(I793="green",(G793-1)*H793,IF(I793="red",-H793,IF(I793="cashout",M793-H793,0))))</f>
      </c>
      <c r="M793" s="5"/>
    </row>
    <row r="794" spans="1:13" x14ac:dyDescent="0.25">
      <c r="A794" s="3"/>
      <c r="G794" s="4"/>
      <c r="H794" s="5"/>
      <c r="J794" s="5">
        <f>IF(I794="","",IF(I794="green",(G794-1)*H794,IF(I794="red",-H794,IF(I794="cashout",M794-H794,0))))</f>
      </c>
      <c r="M794" s="5"/>
    </row>
    <row r="795" spans="1:13" x14ac:dyDescent="0.25">
      <c r="A795" s="3"/>
      <c r="G795" s="4"/>
      <c r="H795" s="5"/>
      <c r="J795" s="5">
        <f>IF(I795="","",IF(I795="green",(G795-1)*H795,IF(I795="red",-H795,IF(I795="cashout",M795-H795,0))))</f>
      </c>
      <c r="M795" s="5"/>
    </row>
    <row r="796" spans="1:13" x14ac:dyDescent="0.25">
      <c r="A796" s="3"/>
      <c r="G796" s="4"/>
      <c r="H796" s="5"/>
      <c r="J796" s="5">
        <f>IF(I796="","",IF(I796="green",(G796-1)*H796,IF(I796="red",-H796,IF(I796="cashout",M796-H796,0))))</f>
      </c>
      <c r="M796" s="5"/>
    </row>
    <row r="797" spans="1:13" x14ac:dyDescent="0.25">
      <c r="A797" s="3"/>
      <c r="G797" s="4"/>
      <c r="H797" s="5"/>
      <c r="J797" s="5">
        <f>IF(I797="","",IF(I797="green",(G797-1)*H797,IF(I797="red",-H797,IF(I797="cashout",M797-H797,0))))</f>
      </c>
      <c r="M797" s="5"/>
    </row>
    <row r="798" spans="1:13" x14ac:dyDescent="0.25">
      <c r="A798" s="3"/>
      <c r="G798" s="4"/>
      <c r="H798" s="5"/>
      <c r="J798" s="5">
        <f>IF(I798="","",IF(I798="green",(G798-1)*H798,IF(I798="red",-H798,IF(I798="cashout",M798-H798,0))))</f>
      </c>
      <c r="M798" s="5"/>
    </row>
    <row r="799" spans="1:13" x14ac:dyDescent="0.25">
      <c r="A799" s="3"/>
      <c r="G799" s="4"/>
      <c r="H799" s="5"/>
      <c r="J799" s="5">
        <f>IF(I799="","",IF(I799="green",(G799-1)*H799,IF(I799="red",-H799,IF(I799="cashout",M799-H799,0))))</f>
      </c>
      <c r="M799" s="5"/>
    </row>
    <row r="800" spans="1:13" x14ac:dyDescent="0.25">
      <c r="A800" s="3"/>
      <c r="G800" s="4"/>
      <c r="H800" s="5"/>
      <c r="J800" s="5">
        <f>IF(I800="","",IF(I800="green",(G800-1)*H800,IF(I800="red",-H800,IF(I800="cashout",M800-H800,0))))</f>
      </c>
      <c r="M800" s="5"/>
    </row>
    <row r="801" spans="1:13" x14ac:dyDescent="0.25">
      <c r="A801" s="3"/>
      <c r="G801" s="4"/>
      <c r="H801" s="5"/>
      <c r="J801" s="5">
        <f>IF(I801="","",IF(I801="green",(G801-1)*H801,IF(I801="red",-H801,IF(I801="cashout",M801-H801,0))))</f>
      </c>
      <c r="M801" s="5"/>
    </row>
    <row r="802" spans="1:13" x14ac:dyDescent="0.25">
      <c r="A802" s="3"/>
      <c r="G802" s="4"/>
      <c r="H802" s="5"/>
      <c r="J802" s="5">
        <f>IF(I802="","",IF(I802="green",(G802-1)*H802,IF(I802="red",-H802,IF(I802="cashout",M802-H802,0))))</f>
      </c>
      <c r="M802" s="5"/>
    </row>
    <row r="803" spans="1:13" x14ac:dyDescent="0.25">
      <c r="A803" s="3"/>
      <c r="G803" s="4"/>
      <c r="H803" s="5"/>
      <c r="J803" s="5">
        <f>IF(I803="","",IF(I803="green",(G803-1)*H803,IF(I803="red",-H803,IF(I803="cashout",M803-H803,0))))</f>
      </c>
      <c r="M803" s="5"/>
    </row>
    <row r="804" spans="1:13" x14ac:dyDescent="0.25">
      <c r="A804" s="3"/>
      <c r="G804" s="4"/>
      <c r="H804" s="5"/>
      <c r="J804" s="5">
        <f>IF(I804="","",IF(I804="green",(G804-1)*H804,IF(I804="red",-H804,IF(I804="cashout",M804-H804,0))))</f>
      </c>
      <c r="M804" s="5"/>
    </row>
    <row r="805" spans="1:13" x14ac:dyDescent="0.25">
      <c r="A805" s="3"/>
      <c r="G805" s="4"/>
      <c r="H805" s="5"/>
      <c r="J805" s="5">
        <f>IF(I805="","",IF(I805="green",(G805-1)*H805,IF(I805="red",-H805,IF(I805="cashout",M805-H805,0))))</f>
      </c>
      <c r="M805" s="5"/>
    </row>
    <row r="806" spans="1:13" x14ac:dyDescent="0.25">
      <c r="A806" s="3"/>
      <c r="G806" s="4"/>
      <c r="H806" s="5"/>
      <c r="J806" s="5">
        <f>IF(I806="","",IF(I806="green",(G806-1)*H806,IF(I806="red",-H806,IF(I806="cashout",M806-H806,0))))</f>
      </c>
      <c r="M806" s="5"/>
    </row>
    <row r="807" spans="1:13" x14ac:dyDescent="0.25">
      <c r="A807" s="3"/>
      <c r="G807" s="4"/>
      <c r="H807" s="5"/>
      <c r="J807" s="5">
        <f>IF(I807="","",IF(I807="green",(G807-1)*H807,IF(I807="red",-H807,IF(I807="cashout",M807-H807,0))))</f>
      </c>
      <c r="M807" s="5"/>
    </row>
    <row r="808" spans="1:13" x14ac:dyDescent="0.25">
      <c r="A808" s="3"/>
      <c r="G808" s="4"/>
      <c r="H808" s="5"/>
      <c r="J808" s="5">
        <f>IF(I808="","",IF(I808="green",(G808-1)*H808,IF(I808="red",-H808,IF(I808="cashout",M808-H808,0))))</f>
      </c>
      <c r="M808" s="5"/>
    </row>
    <row r="809" spans="1:13" x14ac:dyDescent="0.25">
      <c r="A809" s="3"/>
      <c r="G809" s="4"/>
      <c r="H809" s="5"/>
      <c r="J809" s="5">
        <f>IF(I809="","",IF(I809="green",(G809-1)*H809,IF(I809="red",-H809,IF(I809="cashout",M809-H809,0))))</f>
      </c>
      <c r="M809" s="5"/>
    </row>
    <row r="810" spans="1:13" x14ac:dyDescent="0.25">
      <c r="A810" s="3"/>
      <c r="G810" s="4"/>
      <c r="H810" s="5"/>
      <c r="J810" s="5">
        <f>IF(I810="","",IF(I810="green",(G810-1)*H810,IF(I810="red",-H810,IF(I810="cashout",M810-H810,0))))</f>
      </c>
      <c r="M810" s="5"/>
    </row>
    <row r="811" spans="1:13" x14ac:dyDescent="0.25">
      <c r="A811" s="3"/>
      <c r="G811" s="4"/>
      <c r="H811" s="5"/>
      <c r="J811" s="5">
        <f>IF(I811="","",IF(I811="green",(G811-1)*H811,IF(I811="red",-H811,IF(I811="cashout",M811-H811,0))))</f>
      </c>
      <c r="M811" s="5"/>
    </row>
    <row r="812" spans="1:13" x14ac:dyDescent="0.25">
      <c r="A812" s="3"/>
      <c r="G812" s="4"/>
      <c r="H812" s="5"/>
      <c r="J812" s="5">
        <f>IF(I812="","",IF(I812="green",(G812-1)*H812,IF(I812="red",-H812,IF(I812="cashout",M812-H812,0))))</f>
      </c>
      <c r="M812" s="5"/>
    </row>
    <row r="813" spans="1:13" x14ac:dyDescent="0.25">
      <c r="A813" s="3"/>
      <c r="G813" s="4"/>
      <c r="H813" s="5"/>
      <c r="J813" s="5">
        <f>IF(I813="","",IF(I813="green",(G813-1)*H813,IF(I813="red",-H813,IF(I813="cashout",M813-H813,0))))</f>
      </c>
      <c r="M813" s="5"/>
    </row>
    <row r="814" spans="1:13" x14ac:dyDescent="0.25">
      <c r="A814" s="3"/>
      <c r="G814" s="4"/>
      <c r="H814" s="5"/>
      <c r="J814" s="5">
        <f>IF(I814="","",IF(I814="green",(G814-1)*H814,IF(I814="red",-H814,IF(I814="cashout",M814-H814,0))))</f>
      </c>
      <c r="M814" s="5"/>
    </row>
    <row r="815" spans="1:13" x14ac:dyDescent="0.25">
      <c r="A815" s="3"/>
      <c r="G815" s="4"/>
      <c r="H815" s="5"/>
      <c r="J815" s="5">
        <f>IF(I815="","",IF(I815="green",(G815-1)*H815,IF(I815="red",-H815,IF(I815="cashout",M815-H815,0))))</f>
      </c>
      <c r="M815" s="5"/>
    </row>
    <row r="816" spans="1:13" x14ac:dyDescent="0.25">
      <c r="A816" s="3"/>
      <c r="G816" s="4"/>
      <c r="H816" s="5"/>
      <c r="J816" s="5">
        <f>IF(I816="","",IF(I816="green",(G816-1)*H816,IF(I816="red",-H816,IF(I816="cashout",M816-H816,0))))</f>
      </c>
      <c r="M816" s="5"/>
    </row>
    <row r="817" spans="1:13" x14ac:dyDescent="0.25">
      <c r="A817" s="3"/>
      <c r="G817" s="4"/>
      <c r="H817" s="5"/>
      <c r="J817" s="5">
        <f>IF(I817="","",IF(I817="green",(G817-1)*H817,IF(I817="red",-H817,IF(I817="cashout",M817-H817,0))))</f>
      </c>
      <c r="M817" s="5"/>
    </row>
    <row r="818" spans="1:13" x14ac:dyDescent="0.25">
      <c r="A818" s="3"/>
      <c r="G818" s="4"/>
      <c r="H818" s="5"/>
      <c r="J818" s="5">
        <f>IF(I818="","",IF(I818="green",(G818-1)*H818,IF(I818="red",-H818,IF(I818="cashout",M818-H818,0))))</f>
      </c>
      <c r="M818" s="5"/>
    </row>
    <row r="819" spans="1:13" x14ac:dyDescent="0.25">
      <c r="A819" s="3"/>
      <c r="G819" s="4"/>
      <c r="H819" s="5"/>
      <c r="J819" s="5">
        <f>IF(I819="","",IF(I819="green",(G819-1)*H819,IF(I819="red",-H819,IF(I819="cashout",M819-H819,0))))</f>
      </c>
      <c r="M819" s="5"/>
    </row>
    <row r="820" spans="1:13" x14ac:dyDescent="0.25">
      <c r="A820" s="3"/>
      <c r="G820" s="4"/>
      <c r="H820" s="5"/>
      <c r="J820" s="5">
        <f>IF(I820="","",IF(I820="green",(G820-1)*H820,IF(I820="red",-H820,IF(I820="cashout",M820-H820,0))))</f>
      </c>
      <c r="M820" s="5"/>
    </row>
    <row r="821" spans="1:13" x14ac:dyDescent="0.25">
      <c r="A821" s="3"/>
      <c r="G821" s="4"/>
      <c r="H821" s="5"/>
      <c r="J821" s="5">
        <f>IF(I821="","",IF(I821="green",(G821-1)*H821,IF(I821="red",-H821,IF(I821="cashout",M821-H821,0))))</f>
      </c>
      <c r="M821" s="5"/>
    </row>
    <row r="822" spans="1:13" x14ac:dyDescent="0.25">
      <c r="A822" s="3"/>
      <c r="G822" s="4"/>
      <c r="H822" s="5"/>
      <c r="J822" s="5">
        <f>IF(I822="","",IF(I822="green",(G822-1)*H822,IF(I822="red",-H822,IF(I822="cashout",M822-H822,0))))</f>
      </c>
      <c r="M822" s="5"/>
    </row>
    <row r="823" spans="1:13" x14ac:dyDescent="0.25">
      <c r="A823" s="3"/>
      <c r="G823" s="4"/>
      <c r="H823" s="5"/>
      <c r="J823" s="5">
        <f>IF(I823="","",IF(I823="green",(G823-1)*H823,IF(I823="red",-H823,IF(I823="cashout",M823-H823,0))))</f>
      </c>
      <c r="M823" s="5"/>
    </row>
    <row r="824" spans="1:13" x14ac:dyDescent="0.25">
      <c r="A824" s="3"/>
      <c r="G824" s="4"/>
      <c r="H824" s="5"/>
      <c r="J824" s="5">
        <f>IF(I824="","",IF(I824="green",(G824-1)*H824,IF(I824="red",-H824,IF(I824="cashout",M824-H824,0))))</f>
      </c>
      <c r="M824" s="5"/>
    </row>
    <row r="825" spans="1:13" x14ac:dyDescent="0.25">
      <c r="A825" s="3"/>
      <c r="G825" s="4"/>
      <c r="H825" s="5"/>
      <c r="J825" s="5">
        <f>IF(I825="","",IF(I825="green",(G825-1)*H825,IF(I825="red",-H825,IF(I825="cashout",M825-H825,0))))</f>
      </c>
      <c r="M825" s="5"/>
    </row>
    <row r="826" spans="1:13" x14ac:dyDescent="0.25">
      <c r="A826" s="3"/>
      <c r="G826" s="4"/>
      <c r="H826" s="5"/>
      <c r="J826" s="5">
        <f>IF(I826="","",IF(I826="green",(G826-1)*H826,IF(I826="red",-H826,IF(I826="cashout",M826-H826,0))))</f>
      </c>
      <c r="M826" s="5"/>
    </row>
    <row r="827" spans="1:13" x14ac:dyDescent="0.25">
      <c r="A827" s="3"/>
      <c r="G827" s="4"/>
      <c r="H827" s="5"/>
      <c r="J827" s="5">
        <f>IF(I827="","",IF(I827="green",(G827-1)*H827,IF(I827="red",-H827,IF(I827="cashout",M827-H827,0))))</f>
      </c>
      <c r="M827" s="5"/>
    </row>
    <row r="828" spans="1:13" x14ac:dyDescent="0.25">
      <c r="A828" s="3"/>
      <c r="G828" s="4"/>
      <c r="H828" s="5"/>
      <c r="J828" s="5">
        <f>IF(I828="","",IF(I828="green",(G828-1)*H828,IF(I828="red",-H828,IF(I828="cashout",M828-H828,0))))</f>
      </c>
      <c r="M828" s="5"/>
    </row>
    <row r="829" spans="1:13" x14ac:dyDescent="0.25">
      <c r="A829" s="3"/>
      <c r="G829" s="4"/>
      <c r="H829" s="5"/>
      <c r="J829" s="5">
        <f>IF(I829="","",IF(I829="green",(G829-1)*H829,IF(I829="red",-H829,IF(I829="cashout",M829-H829,0))))</f>
      </c>
      <c r="M829" s="5"/>
    </row>
    <row r="830" spans="1:13" x14ac:dyDescent="0.25">
      <c r="A830" s="3"/>
      <c r="G830" s="4"/>
      <c r="H830" s="5"/>
      <c r="J830" s="5">
        <f>IF(I830="","",IF(I830="green",(G830-1)*H830,IF(I830="red",-H830,IF(I830="cashout",M830-H830,0))))</f>
      </c>
      <c r="M830" s="5"/>
    </row>
    <row r="831" spans="1:13" x14ac:dyDescent="0.25">
      <c r="A831" s="3"/>
      <c r="G831" s="4"/>
      <c r="H831" s="5"/>
      <c r="J831" s="5">
        <f>IF(I831="","",IF(I831="green",(G831-1)*H831,IF(I831="red",-H831,IF(I831="cashout",M831-H831,0))))</f>
      </c>
      <c r="M831" s="5"/>
    </row>
    <row r="832" spans="1:13" x14ac:dyDescent="0.25">
      <c r="A832" s="3"/>
      <c r="G832" s="4"/>
      <c r="H832" s="5"/>
      <c r="J832" s="5">
        <f>IF(I832="","",IF(I832="green",(G832-1)*H832,IF(I832="red",-H832,IF(I832="cashout",M832-H832,0))))</f>
      </c>
      <c r="M832" s="5"/>
    </row>
    <row r="833" spans="1:13" x14ac:dyDescent="0.25">
      <c r="A833" s="3"/>
      <c r="G833" s="4"/>
      <c r="H833" s="5"/>
      <c r="J833" s="5">
        <f>IF(I833="","",IF(I833="green",(G833-1)*H833,IF(I833="red",-H833,IF(I833="cashout",M833-H833,0))))</f>
      </c>
      <c r="M833" s="5"/>
    </row>
    <row r="834" spans="1:13" x14ac:dyDescent="0.25">
      <c r="A834" s="3"/>
      <c r="G834" s="4"/>
      <c r="H834" s="5"/>
      <c r="J834" s="5">
        <f>IF(I834="","",IF(I834="green",(G834-1)*H834,IF(I834="red",-H834,IF(I834="cashout",M834-H834,0))))</f>
      </c>
      <c r="M834" s="5"/>
    </row>
    <row r="835" spans="1:13" x14ac:dyDescent="0.25">
      <c r="A835" s="3"/>
      <c r="G835" s="4"/>
      <c r="H835" s="5"/>
      <c r="J835" s="5">
        <f>IF(I835="","",IF(I835="green",(G835-1)*H835,IF(I835="red",-H835,IF(I835="cashout",M835-H835,0))))</f>
      </c>
      <c r="M835" s="5"/>
    </row>
    <row r="836" spans="1:13" x14ac:dyDescent="0.25">
      <c r="A836" s="3"/>
      <c r="G836" s="4"/>
      <c r="H836" s="5"/>
      <c r="J836" s="5">
        <f>IF(I836="","",IF(I836="green",(G836-1)*H836,IF(I836="red",-H836,IF(I836="cashout",M836-H836,0))))</f>
      </c>
      <c r="M836" s="5"/>
    </row>
    <row r="837" spans="1:13" x14ac:dyDescent="0.25">
      <c r="A837" s="3"/>
      <c r="G837" s="4"/>
      <c r="H837" s="5"/>
      <c r="J837" s="5">
        <f>IF(I837="","",IF(I837="green",(G837-1)*H837,IF(I837="red",-H837,IF(I837="cashout",M837-H837,0))))</f>
      </c>
      <c r="M837" s="5"/>
    </row>
    <row r="838" spans="1:13" x14ac:dyDescent="0.25">
      <c r="A838" s="3"/>
      <c r="G838" s="4"/>
      <c r="H838" s="5"/>
      <c r="J838" s="5">
        <f>IF(I838="","",IF(I838="green",(G838-1)*H838,IF(I838="red",-H838,IF(I838="cashout",M838-H838,0))))</f>
      </c>
      <c r="M838" s="5"/>
    </row>
    <row r="839" spans="1:13" x14ac:dyDescent="0.25">
      <c r="A839" s="3"/>
      <c r="G839" s="4"/>
      <c r="H839" s="5"/>
      <c r="J839" s="5">
        <f>IF(I839="","",IF(I839="green",(G839-1)*H839,IF(I839="red",-H839,IF(I839="cashout",M839-H839,0))))</f>
      </c>
      <c r="M839" s="5"/>
    </row>
    <row r="840" spans="1:13" x14ac:dyDescent="0.25">
      <c r="A840" s="3"/>
      <c r="G840" s="4"/>
      <c r="H840" s="5"/>
      <c r="J840" s="5">
        <f>IF(I840="","",IF(I840="green",(G840-1)*H840,IF(I840="red",-H840,IF(I840="cashout",M840-H840,0))))</f>
      </c>
      <c r="M840" s="5"/>
    </row>
    <row r="841" spans="1:13" x14ac:dyDescent="0.25">
      <c r="A841" s="3"/>
      <c r="G841" s="4"/>
      <c r="H841" s="5"/>
      <c r="J841" s="5">
        <f>IF(I841="","",IF(I841="green",(G841-1)*H841,IF(I841="red",-H841,IF(I841="cashout",M841-H841,0))))</f>
      </c>
      <c r="M841" s="5"/>
    </row>
    <row r="842" spans="1:13" x14ac:dyDescent="0.25">
      <c r="A842" s="3"/>
      <c r="G842" s="4"/>
      <c r="H842" s="5"/>
      <c r="J842" s="5">
        <f>IF(I842="","",IF(I842="green",(G842-1)*H842,IF(I842="red",-H842,IF(I842="cashout",M842-H842,0))))</f>
      </c>
      <c r="M842" s="5"/>
    </row>
    <row r="843" spans="1:13" x14ac:dyDescent="0.25">
      <c r="A843" s="3"/>
      <c r="G843" s="4"/>
      <c r="H843" s="5"/>
      <c r="J843" s="5">
        <f>IF(I843="","",IF(I843="green",(G843-1)*H843,IF(I843="red",-H843,IF(I843="cashout",M843-H843,0))))</f>
      </c>
      <c r="M843" s="5"/>
    </row>
    <row r="844" spans="1:13" x14ac:dyDescent="0.25">
      <c r="A844" s="3"/>
      <c r="G844" s="4"/>
      <c r="H844" s="5"/>
      <c r="J844" s="5">
        <f>IF(I844="","",IF(I844="green",(G844-1)*H844,IF(I844="red",-H844,IF(I844="cashout",M844-H844,0))))</f>
      </c>
      <c r="M844" s="5"/>
    </row>
    <row r="845" spans="1:13" x14ac:dyDescent="0.25">
      <c r="A845" s="3"/>
      <c r="G845" s="4"/>
      <c r="H845" s="5"/>
      <c r="J845" s="5">
        <f>IF(I845="","",IF(I845="green",(G845-1)*H845,IF(I845="red",-H845,IF(I845="cashout",M845-H845,0))))</f>
      </c>
      <c r="M845" s="5"/>
    </row>
    <row r="846" spans="1:13" x14ac:dyDescent="0.25">
      <c r="A846" s="3"/>
      <c r="G846" s="4"/>
      <c r="H846" s="5"/>
      <c r="J846" s="5">
        <f>IF(I846="","",IF(I846="green",(G846-1)*H846,IF(I846="red",-H846,IF(I846="cashout",M846-H846,0))))</f>
      </c>
      <c r="M846" s="5"/>
    </row>
    <row r="847" spans="1:13" x14ac:dyDescent="0.25">
      <c r="A847" s="3"/>
      <c r="G847" s="4"/>
      <c r="H847" s="5"/>
      <c r="J847" s="5">
        <f>IF(I847="","",IF(I847="green",(G847-1)*H847,IF(I847="red",-H847,IF(I847="cashout",M847-H847,0))))</f>
      </c>
      <c r="M847" s="5"/>
    </row>
    <row r="848" spans="1:13" x14ac:dyDescent="0.25">
      <c r="A848" s="3"/>
      <c r="G848" s="4"/>
      <c r="H848" s="5"/>
      <c r="J848" s="5">
        <f>IF(I848="","",IF(I848="green",(G848-1)*H848,IF(I848="red",-H848,IF(I848="cashout",M848-H848,0))))</f>
      </c>
      <c r="M848" s="5"/>
    </row>
    <row r="849" spans="1:13" x14ac:dyDescent="0.25">
      <c r="A849" s="3"/>
      <c r="G849" s="4"/>
      <c r="H849" s="5"/>
      <c r="J849" s="5">
        <f>IF(I849="","",IF(I849="green",(G849-1)*H849,IF(I849="red",-H849,IF(I849="cashout",M849-H849,0))))</f>
      </c>
      <c r="M849" s="5"/>
    </row>
    <row r="850" spans="1:13" x14ac:dyDescent="0.25">
      <c r="A850" s="3"/>
      <c r="G850" s="4"/>
      <c r="H850" s="5"/>
      <c r="J850" s="5">
        <f>IF(I850="","",IF(I850="green",(G850-1)*H850,IF(I850="red",-H850,IF(I850="cashout",M850-H850,0))))</f>
      </c>
      <c r="M850" s="5"/>
    </row>
    <row r="851" spans="1:13" x14ac:dyDescent="0.25">
      <c r="A851" s="3"/>
      <c r="G851" s="4"/>
      <c r="H851" s="5"/>
      <c r="J851" s="5">
        <f>IF(I851="","",IF(I851="green",(G851-1)*H851,IF(I851="red",-H851,IF(I851="cashout",M851-H851,0))))</f>
      </c>
      <c r="M851" s="5"/>
    </row>
    <row r="852" spans="1:13" x14ac:dyDescent="0.25">
      <c r="A852" s="3"/>
      <c r="G852" s="4"/>
      <c r="H852" s="5"/>
      <c r="J852" s="5">
        <f>IF(I852="","",IF(I852="green",(G852-1)*H852,IF(I852="red",-H852,IF(I852="cashout",M852-H852,0))))</f>
      </c>
      <c r="M852" s="5"/>
    </row>
    <row r="853" spans="1:13" x14ac:dyDescent="0.25">
      <c r="A853" s="3"/>
      <c r="G853" s="4"/>
      <c r="H853" s="5"/>
      <c r="J853" s="5">
        <f>IF(I853="","",IF(I853="green",(G853-1)*H853,IF(I853="red",-H853,IF(I853="cashout",M853-H853,0))))</f>
      </c>
      <c r="M853" s="5"/>
    </row>
    <row r="854" spans="1:13" x14ac:dyDescent="0.25">
      <c r="A854" s="3"/>
      <c r="G854" s="4"/>
      <c r="H854" s="5"/>
      <c r="J854" s="5">
        <f>IF(I854="","",IF(I854="green",(G854-1)*H854,IF(I854="red",-H854,IF(I854="cashout",M854-H854,0))))</f>
      </c>
      <c r="M854" s="5"/>
    </row>
    <row r="855" spans="1:13" x14ac:dyDescent="0.25">
      <c r="A855" s="3"/>
      <c r="G855" s="4"/>
      <c r="H855" s="5"/>
      <c r="J855" s="5">
        <f>IF(I855="","",IF(I855="green",(G855-1)*H855,IF(I855="red",-H855,IF(I855="cashout",M855-H855,0))))</f>
      </c>
      <c r="M855" s="5"/>
    </row>
    <row r="856" spans="1:13" x14ac:dyDescent="0.25">
      <c r="A856" s="3"/>
      <c r="G856" s="4"/>
      <c r="H856" s="5"/>
      <c r="J856" s="5">
        <f>IF(I856="","",IF(I856="green",(G856-1)*H856,IF(I856="red",-H856,IF(I856="cashout",M856-H856,0))))</f>
      </c>
      <c r="M856" s="5"/>
    </row>
    <row r="857" spans="1:13" x14ac:dyDescent="0.25">
      <c r="A857" s="3"/>
      <c r="G857" s="4"/>
      <c r="H857" s="5"/>
      <c r="J857" s="5">
        <f>IF(I857="","",IF(I857="green",(G857-1)*H857,IF(I857="red",-H857,IF(I857="cashout",M857-H857,0))))</f>
      </c>
      <c r="M857" s="5"/>
    </row>
    <row r="858" spans="1:13" x14ac:dyDescent="0.25">
      <c r="A858" s="3"/>
      <c r="G858" s="4"/>
      <c r="H858" s="5"/>
      <c r="J858" s="5">
        <f>IF(I858="","",IF(I858="green",(G858-1)*H858,IF(I858="red",-H858,IF(I858="cashout",M858-H858,0))))</f>
      </c>
      <c r="M858" s="5"/>
    </row>
    <row r="859" spans="1:13" x14ac:dyDescent="0.25">
      <c r="A859" s="3"/>
      <c r="G859" s="4"/>
      <c r="H859" s="5"/>
      <c r="J859" s="5">
        <f>IF(I859="","",IF(I859="green",(G859-1)*H859,IF(I859="red",-H859,IF(I859="cashout",M859-H859,0))))</f>
      </c>
      <c r="M859" s="5"/>
    </row>
    <row r="860" spans="1:13" x14ac:dyDescent="0.25">
      <c r="A860" s="3"/>
      <c r="G860" s="4"/>
      <c r="H860" s="5"/>
      <c r="J860" s="5">
        <f>IF(I860="","",IF(I860="green",(G860-1)*H860,IF(I860="red",-H860,IF(I860="cashout",M860-H860,0))))</f>
      </c>
      <c r="M860" s="5"/>
    </row>
    <row r="861" spans="1:13" x14ac:dyDescent="0.25">
      <c r="A861" s="3"/>
      <c r="G861" s="4"/>
      <c r="H861" s="5"/>
      <c r="J861" s="5">
        <f>IF(I861="","",IF(I861="green",(G861-1)*H861,IF(I861="red",-H861,IF(I861="cashout",M861-H861,0))))</f>
      </c>
      <c r="M861" s="5"/>
    </row>
    <row r="862" spans="1:13" x14ac:dyDescent="0.25">
      <c r="A862" s="3"/>
      <c r="G862" s="4"/>
      <c r="H862" s="5"/>
      <c r="J862" s="5">
        <f>IF(I862="","",IF(I862="green",(G862-1)*H862,IF(I862="red",-H862,IF(I862="cashout",M862-H862,0))))</f>
      </c>
      <c r="M862" s="5"/>
    </row>
    <row r="863" spans="1:13" x14ac:dyDescent="0.25">
      <c r="A863" s="3"/>
      <c r="G863" s="4"/>
      <c r="H863" s="5"/>
      <c r="J863" s="5">
        <f>IF(I863="","",IF(I863="green",(G863-1)*H863,IF(I863="red",-H863,IF(I863="cashout",M863-H863,0))))</f>
      </c>
      <c r="M863" s="5"/>
    </row>
    <row r="864" spans="1:13" x14ac:dyDescent="0.25">
      <c r="A864" s="3"/>
      <c r="G864" s="4"/>
      <c r="H864" s="5"/>
      <c r="J864" s="5">
        <f>IF(I864="","",IF(I864="green",(G864-1)*H864,IF(I864="red",-H864,IF(I864="cashout",M864-H864,0))))</f>
      </c>
      <c r="M864" s="5"/>
    </row>
    <row r="865" spans="1:13" x14ac:dyDescent="0.25">
      <c r="A865" s="3"/>
      <c r="G865" s="4"/>
      <c r="H865" s="5"/>
      <c r="J865" s="5">
        <f>IF(I865="","",IF(I865="green",(G865-1)*H865,IF(I865="red",-H865,IF(I865="cashout",M865-H865,0))))</f>
      </c>
      <c r="M865" s="5"/>
    </row>
    <row r="866" spans="1:13" x14ac:dyDescent="0.25">
      <c r="A866" s="3"/>
      <c r="G866" s="4"/>
      <c r="H866" s="5"/>
      <c r="J866" s="5">
        <f>IF(I866="","",IF(I866="green",(G866-1)*H866,IF(I866="red",-H866,IF(I866="cashout",M866-H866,0))))</f>
      </c>
      <c r="M866" s="5"/>
    </row>
    <row r="867" spans="1:13" x14ac:dyDescent="0.25">
      <c r="A867" s="3"/>
      <c r="G867" s="4"/>
      <c r="H867" s="5"/>
      <c r="J867" s="5">
        <f>IF(I867="","",IF(I867="green",(G867-1)*H867,IF(I867="red",-H867,IF(I867="cashout",M867-H867,0))))</f>
      </c>
      <c r="M867" s="5"/>
    </row>
    <row r="868" spans="1:13" x14ac:dyDescent="0.25">
      <c r="A868" s="3"/>
      <c r="G868" s="4"/>
      <c r="H868" s="5"/>
      <c r="J868" s="5">
        <f>IF(I868="","",IF(I868="green",(G868-1)*H868,IF(I868="red",-H868,IF(I868="cashout",M868-H868,0))))</f>
      </c>
      <c r="M868" s="5"/>
    </row>
    <row r="869" spans="1:13" x14ac:dyDescent="0.25">
      <c r="A869" s="3"/>
      <c r="G869" s="4"/>
      <c r="H869" s="5"/>
      <c r="J869" s="5">
        <f>IF(I869="","",IF(I869="green",(G869-1)*H869,IF(I869="red",-H869,IF(I869="cashout",M869-H869,0))))</f>
      </c>
      <c r="M869" s="5"/>
    </row>
    <row r="870" spans="1:13" x14ac:dyDescent="0.25">
      <c r="A870" s="3"/>
      <c r="G870" s="4"/>
      <c r="H870" s="5"/>
      <c r="J870" s="5">
        <f>IF(I870="","",IF(I870="green",(G870-1)*H870,IF(I870="red",-H870,IF(I870="cashout",M870-H870,0))))</f>
      </c>
      <c r="M870" s="5"/>
    </row>
    <row r="871" spans="1:13" x14ac:dyDescent="0.25">
      <c r="A871" s="3"/>
      <c r="G871" s="4"/>
      <c r="H871" s="5"/>
      <c r="J871" s="5">
        <f>IF(I871="","",IF(I871="green",(G871-1)*H871,IF(I871="red",-H871,IF(I871="cashout",M871-H871,0))))</f>
      </c>
      <c r="M871" s="5"/>
    </row>
    <row r="872" spans="1:13" x14ac:dyDescent="0.25">
      <c r="A872" s="3"/>
      <c r="G872" s="4"/>
      <c r="H872" s="5"/>
      <c r="J872" s="5">
        <f>IF(I872="","",IF(I872="green",(G872-1)*H872,IF(I872="red",-H872,IF(I872="cashout",M872-H872,0))))</f>
      </c>
      <c r="M872" s="5"/>
    </row>
    <row r="873" spans="1:13" x14ac:dyDescent="0.25">
      <c r="A873" s="3"/>
      <c r="G873" s="4"/>
      <c r="H873" s="5"/>
      <c r="J873" s="5">
        <f>IF(I873="","",IF(I873="green",(G873-1)*H873,IF(I873="red",-H873,IF(I873="cashout",M873-H873,0))))</f>
      </c>
      <c r="M873" s="5"/>
    </row>
    <row r="874" spans="1:13" x14ac:dyDescent="0.25">
      <c r="A874" s="3"/>
      <c r="G874" s="4"/>
      <c r="H874" s="5"/>
      <c r="J874" s="5">
        <f>IF(I874="","",IF(I874="green",(G874-1)*H874,IF(I874="red",-H874,IF(I874="cashout",M874-H874,0))))</f>
      </c>
      <c r="M874" s="5"/>
    </row>
    <row r="875" spans="1:13" x14ac:dyDescent="0.25">
      <c r="A875" s="3"/>
      <c r="G875" s="4"/>
      <c r="H875" s="5"/>
      <c r="J875" s="5">
        <f>IF(I875="","",IF(I875="green",(G875-1)*H875,IF(I875="red",-H875,IF(I875="cashout",M875-H875,0))))</f>
      </c>
      <c r="M875" s="5"/>
    </row>
    <row r="876" spans="1:13" x14ac:dyDescent="0.25">
      <c r="A876" s="3"/>
      <c r="G876" s="4"/>
      <c r="H876" s="5"/>
      <c r="J876" s="5">
        <f>IF(I876="","",IF(I876="green",(G876-1)*H876,IF(I876="red",-H876,IF(I876="cashout",M876-H876,0))))</f>
      </c>
      <c r="M876" s="5"/>
    </row>
    <row r="877" spans="1:13" x14ac:dyDescent="0.25">
      <c r="A877" s="3"/>
      <c r="G877" s="4"/>
      <c r="H877" s="5"/>
      <c r="J877" s="5">
        <f>IF(I877="","",IF(I877="green",(G877-1)*H877,IF(I877="red",-H877,IF(I877="cashout",M877-H877,0))))</f>
      </c>
      <c r="M877" s="5"/>
    </row>
    <row r="878" spans="1:13" x14ac:dyDescent="0.25">
      <c r="A878" s="3"/>
      <c r="G878" s="4"/>
      <c r="H878" s="5"/>
      <c r="J878" s="5">
        <f>IF(I878="","",IF(I878="green",(G878-1)*H878,IF(I878="red",-H878,IF(I878="cashout",M878-H878,0))))</f>
      </c>
      <c r="M878" s="5"/>
    </row>
    <row r="879" spans="1:13" x14ac:dyDescent="0.25">
      <c r="A879" s="3"/>
      <c r="G879" s="4"/>
      <c r="H879" s="5"/>
      <c r="J879" s="5">
        <f>IF(I879="","",IF(I879="green",(G879-1)*H879,IF(I879="red",-H879,IF(I879="cashout",M879-H879,0))))</f>
      </c>
      <c r="M879" s="5"/>
    </row>
    <row r="880" spans="1:13" x14ac:dyDescent="0.25">
      <c r="A880" s="3"/>
      <c r="G880" s="4"/>
      <c r="H880" s="5"/>
      <c r="J880" s="5">
        <f>IF(I880="","",IF(I880="green",(G880-1)*H880,IF(I880="red",-H880,IF(I880="cashout",M880-H880,0))))</f>
      </c>
      <c r="M880" s="5"/>
    </row>
    <row r="881" spans="1:13" x14ac:dyDescent="0.25">
      <c r="A881" s="3"/>
      <c r="G881" s="4"/>
      <c r="H881" s="5"/>
      <c r="J881" s="5">
        <f>IF(I881="","",IF(I881="green",(G881-1)*H881,IF(I881="red",-H881,IF(I881="cashout",M881-H881,0))))</f>
      </c>
      <c r="M881" s="5"/>
    </row>
    <row r="882" spans="1:13" x14ac:dyDescent="0.25">
      <c r="A882" s="3"/>
      <c r="G882" s="4"/>
      <c r="H882" s="5"/>
      <c r="J882" s="5">
        <f>IF(I882="","",IF(I882="green",(G882-1)*H882,IF(I882="red",-H882,IF(I882="cashout",M882-H882,0))))</f>
      </c>
      <c r="M882" s="5"/>
    </row>
    <row r="883" spans="1:13" x14ac:dyDescent="0.25">
      <c r="A883" s="3"/>
      <c r="G883" s="4"/>
      <c r="H883" s="5"/>
      <c r="J883" s="5">
        <f>IF(I883="","",IF(I883="green",(G883-1)*H883,IF(I883="red",-H883,IF(I883="cashout",M883-H883,0))))</f>
      </c>
      <c r="M883" s="5"/>
    </row>
    <row r="884" spans="1:13" x14ac:dyDescent="0.25">
      <c r="A884" s="3"/>
      <c r="G884" s="4"/>
      <c r="H884" s="5"/>
      <c r="J884" s="5">
        <f>IF(I884="","",IF(I884="green",(G884-1)*H884,IF(I884="red",-H884,IF(I884="cashout",M884-H884,0))))</f>
      </c>
      <c r="M884" s="5"/>
    </row>
    <row r="885" spans="1:13" x14ac:dyDescent="0.25">
      <c r="A885" s="3"/>
      <c r="G885" s="4"/>
      <c r="H885" s="5"/>
      <c r="J885" s="5">
        <f>IF(I885="","",IF(I885="green",(G885-1)*H885,IF(I885="red",-H885,IF(I885="cashout",M885-H885,0))))</f>
      </c>
      <c r="M885" s="5"/>
    </row>
    <row r="886" spans="1:13" x14ac:dyDescent="0.25">
      <c r="A886" s="3"/>
      <c r="G886" s="4"/>
      <c r="H886" s="5"/>
      <c r="J886" s="5">
        <f>IF(I886="","",IF(I886="green",(G886-1)*H886,IF(I886="red",-H886,IF(I886="cashout",M886-H886,0))))</f>
      </c>
      <c r="M886" s="5"/>
    </row>
    <row r="887" spans="1:13" x14ac:dyDescent="0.25">
      <c r="A887" s="3"/>
      <c r="G887" s="4"/>
      <c r="H887" s="5"/>
      <c r="J887" s="5">
        <f>IF(I887="","",IF(I887="green",(G887-1)*H887,IF(I887="red",-H887,IF(I887="cashout",M887-H887,0))))</f>
      </c>
      <c r="M887" s="5"/>
    </row>
    <row r="888" spans="1:13" x14ac:dyDescent="0.25">
      <c r="A888" s="3"/>
      <c r="G888" s="4"/>
      <c r="H888" s="5"/>
      <c r="J888" s="5">
        <f>IF(I888="","",IF(I888="green",(G888-1)*H888,IF(I888="red",-H888,IF(I888="cashout",M888-H888,0))))</f>
      </c>
      <c r="M888" s="5"/>
    </row>
    <row r="889" spans="1:13" x14ac:dyDescent="0.25">
      <c r="A889" s="3"/>
      <c r="G889" s="4"/>
      <c r="H889" s="5"/>
      <c r="J889" s="5">
        <f>IF(I889="","",IF(I889="green",(G889-1)*H889,IF(I889="red",-H889,IF(I889="cashout",M889-H889,0))))</f>
      </c>
      <c r="M889" s="5"/>
    </row>
    <row r="890" spans="1:13" x14ac:dyDescent="0.25">
      <c r="A890" s="3"/>
      <c r="G890" s="4"/>
      <c r="H890" s="5"/>
      <c r="J890" s="5">
        <f>IF(I890="","",IF(I890="green",(G890-1)*H890,IF(I890="red",-H890,IF(I890="cashout",M890-H890,0))))</f>
      </c>
      <c r="M890" s="5"/>
    </row>
    <row r="891" spans="1:13" x14ac:dyDescent="0.25">
      <c r="A891" s="3"/>
      <c r="G891" s="4"/>
      <c r="H891" s="5"/>
      <c r="J891" s="5">
        <f>IF(I891="","",IF(I891="green",(G891-1)*H891,IF(I891="red",-H891,IF(I891="cashout",M891-H891,0))))</f>
      </c>
      <c r="M891" s="5"/>
    </row>
    <row r="892" spans="1:13" x14ac:dyDescent="0.25">
      <c r="A892" s="3"/>
      <c r="G892" s="4"/>
      <c r="H892" s="5"/>
      <c r="J892" s="5">
        <f>IF(I892="","",IF(I892="green",(G892-1)*H892,IF(I892="red",-H892,IF(I892="cashout",M892-H892,0))))</f>
      </c>
      <c r="M892" s="5"/>
    </row>
    <row r="893" spans="1:13" x14ac:dyDescent="0.25">
      <c r="A893" s="3"/>
      <c r="G893" s="4"/>
      <c r="H893" s="5"/>
      <c r="J893" s="5">
        <f>IF(I893="","",IF(I893="green",(G893-1)*H893,IF(I893="red",-H893,IF(I893="cashout",M893-H893,0))))</f>
      </c>
      <c r="M893" s="5"/>
    </row>
    <row r="894" spans="1:13" x14ac:dyDescent="0.25">
      <c r="A894" s="3"/>
      <c r="G894" s="4"/>
      <c r="H894" s="5"/>
      <c r="J894" s="5">
        <f>IF(I894="","",IF(I894="green",(G894-1)*H894,IF(I894="red",-H894,IF(I894="cashout",M894-H894,0))))</f>
      </c>
      <c r="M894" s="5"/>
    </row>
    <row r="895" spans="1:13" x14ac:dyDescent="0.25">
      <c r="A895" s="3"/>
      <c r="G895" s="4"/>
      <c r="H895" s="5"/>
      <c r="J895" s="5">
        <f>IF(I895="","",IF(I895="green",(G895-1)*H895,IF(I895="red",-H895,IF(I895="cashout",M895-H895,0))))</f>
      </c>
      <c r="M895" s="5"/>
    </row>
    <row r="896" spans="1:13" x14ac:dyDescent="0.25">
      <c r="A896" s="3"/>
      <c r="G896" s="4"/>
      <c r="H896" s="5"/>
      <c r="J896" s="5">
        <f>IF(I896="","",IF(I896="green",(G896-1)*H896,IF(I896="red",-H896,IF(I896="cashout",M896-H896,0))))</f>
      </c>
      <c r="M896" s="5"/>
    </row>
    <row r="897" spans="1:13" x14ac:dyDescent="0.25">
      <c r="A897" s="3"/>
      <c r="G897" s="4"/>
      <c r="H897" s="5"/>
      <c r="J897" s="5">
        <f>IF(I897="","",IF(I897="green",(G897-1)*H897,IF(I897="red",-H897,IF(I897="cashout",M897-H897,0))))</f>
      </c>
      <c r="M897" s="5"/>
    </row>
    <row r="898" spans="1:13" x14ac:dyDescent="0.25">
      <c r="A898" s="3"/>
      <c r="G898" s="4"/>
      <c r="H898" s="5"/>
      <c r="J898" s="5">
        <f>IF(I898="","",IF(I898="green",(G898-1)*H898,IF(I898="red",-H898,IF(I898="cashout",M898-H898,0))))</f>
      </c>
      <c r="M898" s="5"/>
    </row>
    <row r="899" spans="1:13" x14ac:dyDescent="0.25">
      <c r="A899" s="3"/>
      <c r="G899" s="4"/>
      <c r="H899" s="5"/>
      <c r="J899" s="5">
        <f>IF(I899="","",IF(I899="green",(G899-1)*H899,IF(I899="red",-H899,IF(I899="cashout",M899-H899,0))))</f>
      </c>
      <c r="M899" s="5"/>
    </row>
    <row r="900" spans="1:13" x14ac:dyDescent="0.25">
      <c r="A900" s="3"/>
      <c r="G900" s="4"/>
      <c r="H900" s="5"/>
      <c r="J900" s="5">
        <f>IF(I900="","",IF(I900="green",(G900-1)*H900,IF(I900="red",-H900,IF(I900="cashout",M900-H900,0))))</f>
      </c>
      <c r="M900" s="5"/>
    </row>
    <row r="901" spans="1:13" x14ac:dyDescent="0.25">
      <c r="A901" s="3"/>
      <c r="G901" s="4"/>
      <c r="H901" s="5"/>
      <c r="J901" s="5">
        <f>IF(I901="","",IF(I901="green",(G901-1)*H901,IF(I901="red",-H901,IF(I901="cashout",M901-H901,0))))</f>
      </c>
      <c r="M901" s="5"/>
    </row>
    <row r="902" spans="1:13" x14ac:dyDescent="0.25">
      <c r="A902" s="3"/>
      <c r="G902" s="4"/>
      <c r="H902" s="5"/>
      <c r="J902" s="5">
        <f>IF(I902="","",IF(I902="green",(G902-1)*H902,IF(I902="red",-H902,IF(I902="cashout",M902-H902,0))))</f>
      </c>
      <c r="M902" s="5"/>
    </row>
    <row r="903" spans="1:13" x14ac:dyDescent="0.25">
      <c r="A903" s="3"/>
      <c r="G903" s="4"/>
      <c r="H903" s="5"/>
      <c r="J903" s="5">
        <f>IF(I903="","",IF(I903="green",(G903-1)*H903,IF(I903="red",-H903,IF(I903="cashout",M903-H903,0))))</f>
      </c>
      <c r="M903" s="5"/>
    </row>
    <row r="904" spans="1:13" x14ac:dyDescent="0.25">
      <c r="A904" s="3"/>
      <c r="G904" s="4"/>
      <c r="H904" s="5"/>
      <c r="J904" s="5">
        <f>IF(I904="","",IF(I904="green",(G904-1)*H904,IF(I904="red",-H904,IF(I904="cashout",M904-H904,0))))</f>
      </c>
      <c r="M904" s="5"/>
    </row>
    <row r="905" spans="1:13" x14ac:dyDescent="0.25">
      <c r="A905" s="3"/>
      <c r="G905" s="4"/>
      <c r="H905" s="5"/>
      <c r="J905" s="5">
        <f>IF(I905="","",IF(I905="green",(G905-1)*H905,IF(I905="red",-H905,IF(I905="cashout",M905-H905,0))))</f>
      </c>
      <c r="M905" s="5"/>
    </row>
    <row r="906" spans="1:13" x14ac:dyDescent="0.25">
      <c r="A906" s="3"/>
      <c r="G906" s="4"/>
      <c r="H906" s="5"/>
      <c r="J906" s="5">
        <f>IF(I906="","",IF(I906="green",(G906-1)*H906,IF(I906="red",-H906,IF(I906="cashout",M906-H906,0))))</f>
      </c>
      <c r="M906" s="5"/>
    </row>
    <row r="907" spans="1:13" x14ac:dyDescent="0.25">
      <c r="A907" s="3"/>
      <c r="G907" s="4"/>
      <c r="H907" s="5"/>
      <c r="J907" s="5">
        <f>IF(I907="","",IF(I907="green",(G907-1)*H907,IF(I907="red",-H907,IF(I907="cashout",M907-H907,0))))</f>
      </c>
      <c r="M907" s="5"/>
    </row>
    <row r="908" spans="1:13" x14ac:dyDescent="0.25">
      <c r="A908" s="3"/>
      <c r="G908" s="4"/>
      <c r="H908" s="5"/>
      <c r="J908" s="5">
        <f>IF(I908="","",IF(I908="green",(G908-1)*H908,IF(I908="red",-H908,IF(I908="cashout",M908-H908,0))))</f>
      </c>
      <c r="M908" s="5"/>
    </row>
    <row r="909" spans="1:13" x14ac:dyDescent="0.25">
      <c r="A909" s="3"/>
      <c r="G909" s="4"/>
      <c r="H909" s="5"/>
      <c r="J909" s="5">
        <f>IF(I909="","",IF(I909="green",(G909-1)*H909,IF(I909="red",-H909,IF(I909="cashout",M909-H909,0))))</f>
      </c>
      <c r="M909" s="5"/>
    </row>
    <row r="910" spans="1:13" x14ac:dyDescent="0.25">
      <c r="A910" s="3"/>
      <c r="G910" s="4"/>
      <c r="H910" s="5"/>
      <c r="J910" s="5">
        <f>IF(I910="","",IF(I910="green",(G910-1)*H910,IF(I910="red",-H910,IF(I910="cashout",M910-H910,0))))</f>
      </c>
      <c r="M910" s="5"/>
    </row>
    <row r="911" spans="1:13" x14ac:dyDescent="0.25">
      <c r="A911" s="3"/>
      <c r="G911" s="4"/>
      <c r="H911" s="5"/>
      <c r="J911" s="5">
        <f>IF(I911="","",IF(I911="green",(G911-1)*H911,IF(I911="red",-H911,IF(I911="cashout",M911-H911,0))))</f>
      </c>
      <c r="M911" s="5"/>
    </row>
    <row r="912" spans="1:13" x14ac:dyDescent="0.25">
      <c r="A912" s="3"/>
      <c r="G912" s="4"/>
      <c r="H912" s="5"/>
      <c r="J912" s="5">
        <f>IF(I912="","",IF(I912="green",(G912-1)*H912,IF(I912="red",-H912,IF(I912="cashout",M912-H912,0))))</f>
      </c>
      <c r="M912" s="5"/>
    </row>
    <row r="913" spans="1:13" x14ac:dyDescent="0.25">
      <c r="A913" s="3"/>
      <c r="G913" s="4"/>
      <c r="H913" s="5"/>
      <c r="J913" s="5">
        <f>IF(I913="","",IF(I913="green",(G913-1)*H913,IF(I913="red",-H913,IF(I913="cashout",M913-H913,0))))</f>
      </c>
      <c r="M913" s="5"/>
    </row>
    <row r="914" spans="1:13" x14ac:dyDescent="0.25">
      <c r="A914" s="3"/>
      <c r="G914" s="4"/>
      <c r="H914" s="5"/>
      <c r="J914" s="5">
        <f>IF(I914="","",IF(I914="green",(G914-1)*H914,IF(I914="red",-H914,IF(I914="cashout",M914-H914,0))))</f>
      </c>
      <c r="M914" s="5"/>
    </row>
    <row r="915" spans="1:13" x14ac:dyDescent="0.25">
      <c r="A915" s="3"/>
      <c r="G915" s="4"/>
      <c r="H915" s="5"/>
      <c r="J915" s="5">
        <f>IF(I915="","",IF(I915="green",(G915-1)*H915,IF(I915="red",-H915,IF(I915="cashout",M915-H915,0))))</f>
      </c>
      <c r="M915" s="5"/>
    </row>
    <row r="916" spans="1:13" x14ac:dyDescent="0.25">
      <c r="A916" s="3"/>
      <c r="G916" s="4"/>
      <c r="H916" s="5"/>
      <c r="J916" s="5">
        <f>IF(I916="","",IF(I916="green",(G916-1)*H916,IF(I916="red",-H916,IF(I916="cashout",M916-H916,0))))</f>
      </c>
      <c r="M916" s="5"/>
    </row>
    <row r="917" spans="1:13" x14ac:dyDescent="0.25">
      <c r="A917" s="3"/>
      <c r="G917" s="4"/>
      <c r="H917" s="5"/>
      <c r="J917" s="5">
        <f>IF(I917="","",IF(I917="green",(G917-1)*H917,IF(I917="red",-H917,IF(I917="cashout",M917-H917,0))))</f>
      </c>
      <c r="M917" s="5"/>
    </row>
    <row r="918" spans="1:13" x14ac:dyDescent="0.25">
      <c r="A918" s="3"/>
      <c r="G918" s="4"/>
      <c r="H918" s="5"/>
      <c r="J918" s="5">
        <f>IF(I918="","",IF(I918="green",(G918-1)*H918,IF(I918="red",-H918,IF(I918="cashout",M918-H918,0))))</f>
      </c>
      <c r="M918" s="5"/>
    </row>
    <row r="919" spans="1:13" x14ac:dyDescent="0.25">
      <c r="A919" s="3"/>
      <c r="G919" s="4"/>
      <c r="H919" s="5"/>
      <c r="J919" s="5">
        <f>IF(I919="","",IF(I919="green",(G919-1)*H919,IF(I919="red",-H919,IF(I919="cashout",M919-H919,0))))</f>
      </c>
      <c r="M919" s="5"/>
    </row>
    <row r="920" spans="1:13" x14ac:dyDescent="0.25">
      <c r="A920" s="3"/>
      <c r="G920" s="4"/>
      <c r="H920" s="5"/>
      <c r="J920" s="5">
        <f>IF(I920="","",IF(I920="green",(G920-1)*H920,IF(I920="red",-H920,IF(I920="cashout",M920-H920,0))))</f>
      </c>
      <c r="M920" s="5"/>
    </row>
    <row r="921" spans="1:13" x14ac:dyDescent="0.25">
      <c r="A921" s="3"/>
      <c r="G921" s="4"/>
      <c r="H921" s="5"/>
      <c r="J921" s="5">
        <f>IF(I921="","",IF(I921="green",(G921-1)*H921,IF(I921="red",-H921,IF(I921="cashout",M921-H921,0))))</f>
      </c>
      <c r="M921" s="5"/>
    </row>
    <row r="922" spans="1:13" x14ac:dyDescent="0.25">
      <c r="A922" s="3"/>
      <c r="G922" s="4"/>
      <c r="H922" s="5"/>
      <c r="J922" s="5">
        <f>IF(I922="","",IF(I922="green",(G922-1)*H922,IF(I922="red",-H922,IF(I922="cashout",M922-H922,0))))</f>
      </c>
      <c r="M922" s="5"/>
    </row>
    <row r="923" spans="1:13" x14ac:dyDescent="0.25">
      <c r="A923" s="3"/>
      <c r="G923" s="4"/>
      <c r="H923" s="5"/>
      <c r="J923" s="5">
        <f>IF(I923="","",IF(I923="green",(G923-1)*H923,IF(I923="red",-H923,IF(I923="cashout",M923-H923,0))))</f>
      </c>
      <c r="M923" s="5"/>
    </row>
    <row r="924" spans="1:13" x14ac:dyDescent="0.25">
      <c r="A924" s="3"/>
      <c r="G924" s="4"/>
      <c r="H924" s="5"/>
      <c r="J924" s="5">
        <f>IF(I924="","",IF(I924="green",(G924-1)*H924,IF(I924="red",-H924,IF(I924="cashout",M924-H924,0))))</f>
      </c>
      <c r="M924" s="5"/>
    </row>
    <row r="925" spans="1:13" x14ac:dyDescent="0.25">
      <c r="A925" s="3"/>
      <c r="G925" s="4"/>
      <c r="H925" s="5"/>
      <c r="J925" s="5">
        <f>IF(I925="","",IF(I925="green",(G925-1)*H925,IF(I925="red",-H925,IF(I925="cashout",M925-H925,0))))</f>
      </c>
      <c r="M925" s="5"/>
    </row>
    <row r="926" spans="1:13" x14ac:dyDescent="0.25">
      <c r="A926" s="3"/>
      <c r="G926" s="4"/>
      <c r="H926" s="5"/>
      <c r="J926" s="5">
        <f>IF(I926="","",IF(I926="green",(G926-1)*H926,IF(I926="red",-H926,IF(I926="cashout",M926-H926,0))))</f>
      </c>
      <c r="M926" s="5"/>
    </row>
    <row r="927" spans="1:13" x14ac:dyDescent="0.25">
      <c r="A927" s="3"/>
      <c r="G927" s="4"/>
      <c r="H927" s="5"/>
      <c r="J927" s="5">
        <f>IF(I927="","",IF(I927="green",(G927-1)*H927,IF(I927="red",-H927,IF(I927="cashout",M927-H927,0))))</f>
      </c>
      <c r="M927" s="5"/>
    </row>
    <row r="928" spans="1:13" x14ac:dyDescent="0.25">
      <c r="A928" s="3"/>
      <c r="G928" s="4"/>
      <c r="H928" s="5"/>
      <c r="J928" s="5">
        <f>IF(I928="","",IF(I928="green",(G928-1)*H928,IF(I928="red",-H928,IF(I928="cashout",M928-H928,0))))</f>
      </c>
      <c r="M928" s="5"/>
    </row>
    <row r="929" spans="1:13" x14ac:dyDescent="0.25">
      <c r="A929" s="3"/>
      <c r="G929" s="4"/>
      <c r="H929" s="5"/>
      <c r="J929" s="5">
        <f>IF(I929="","",IF(I929="green",(G929-1)*H929,IF(I929="red",-H929,IF(I929="cashout",M929-H929,0))))</f>
      </c>
      <c r="M929" s="5"/>
    </row>
    <row r="930" spans="1:13" x14ac:dyDescent="0.25">
      <c r="A930" s="3"/>
      <c r="G930" s="4"/>
      <c r="H930" s="5"/>
      <c r="J930" s="5">
        <f>IF(I930="","",IF(I930="green",(G930-1)*H930,IF(I930="red",-H930,IF(I930="cashout",M930-H930,0))))</f>
      </c>
      <c r="M930" s="5"/>
    </row>
    <row r="931" spans="1:13" x14ac:dyDescent="0.25">
      <c r="A931" s="3"/>
      <c r="G931" s="4"/>
      <c r="H931" s="5"/>
      <c r="J931" s="5">
        <f>IF(I931="","",IF(I931="green",(G931-1)*H931,IF(I931="red",-H931,IF(I931="cashout",M931-H931,0))))</f>
      </c>
      <c r="M931" s="5"/>
    </row>
    <row r="932" spans="1:13" x14ac:dyDescent="0.25">
      <c r="A932" s="3"/>
      <c r="G932" s="4"/>
      <c r="H932" s="5"/>
      <c r="J932" s="5">
        <f>IF(I932="","",IF(I932="green",(G932-1)*H932,IF(I932="red",-H932,IF(I932="cashout",M932-H932,0))))</f>
      </c>
      <c r="M932" s="5"/>
    </row>
    <row r="933" spans="1:13" x14ac:dyDescent="0.25">
      <c r="A933" s="3"/>
      <c r="G933" s="4"/>
      <c r="H933" s="5"/>
      <c r="J933" s="5">
        <f>IF(I933="","",IF(I933="green",(G933-1)*H933,IF(I933="red",-H933,IF(I933="cashout",M933-H933,0))))</f>
      </c>
      <c r="M933" s="5"/>
    </row>
    <row r="934" spans="1:13" x14ac:dyDescent="0.25">
      <c r="A934" s="3"/>
      <c r="G934" s="4"/>
      <c r="H934" s="5"/>
      <c r="J934" s="5">
        <f>IF(I934="","",IF(I934="green",(G934-1)*H934,IF(I934="red",-H934,IF(I934="cashout",M934-H934,0))))</f>
      </c>
      <c r="M934" s="5"/>
    </row>
    <row r="935" spans="1:13" x14ac:dyDescent="0.25">
      <c r="A935" s="3"/>
      <c r="G935" s="4"/>
      <c r="H935" s="5"/>
      <c r="J935" s="5">
        <f>IF(I935="","",IF(I935="green",(G935-1)*H935,IF(I935="red",-H935,IF(I935="cashout",M935-H935,0))))</f>
      </c>
      <c r="M935" s="5"/>
    </row>
    <row r="936" spans="1:13" x14ac:dyDescent="0.25">
      <c r="A936" s="3"/>
      <c r="G936" s="4"/>
      <c r="H936" s="5"/>
      <c r="J936" s="5">
        <f>IF(I936="","",IF(I936="green",(G936-1)*H936,IF(I936="red",-H936,IF(I936="cashout",M936-H936,0))))</f>
      </c>
      <c r="M936" s="5"/>
    </row>
    <row r="937" spans="1:13" x14ac:dyDescent="0.25">
      <c r="A937" s="3"/>
      <c r="G937" s="4"/>
      <c r="H937" s="5"/>
      <c r="J937" s="5">
        <f>IF(I937="","",IF(I937="green",(G937-1)*H937,IF(I937="red",-H937,IF(I937="cashout",M937-H937,0))))</f>
      </c>
      <c r="M937" s="5"/>
    </row>
    <row r="938" spans="1:13" x14ac:dyDescent="0.25">
      <c r="A938" s="3"/>
      <c r="G938" s="4"/>
      <c r="H938" s="5"/>
      <c r="J938" s="5">
        <f>IF(I938="","",IF(I938="green",(G938-1)*H938,IF(I938="red",-H938,IF(I938="cashout",M938-H938,0))))</f>
      </c>
      <c r="M938" s="5"/>
    </row>
    <row r="939" spans="1:13" x14ac:dyDescent="0.25">
      <c r="A939" s="3"/>
      <c r="G939" s="4"/>
      <c r="H939" s="5"/>
      <c r="J939" s="5">
        <f>IF(I939="","",IF(I939="green",(G939-1)*H939,IF(I939="red",-H939,IF(I939="cashout",M939-H939,0))))</f>
      </c>
      <c r="M939" s="5"/>
    </row>
    <row r="940" spans="1:13" x14ac:dyDescent="0.25">
      <c r="A940" s="3"/>
      <c r="G940" s="4"/>
      <c r="H940" s="5"/>
      <c r="J940" s="5">
        <f>IF(I940="","",IF(I940="green",(G940-1)*H940,IF(I940="red",-H940,IF(I940="cashout",M940-H940,0))))</f>
      </c>
      <c r="M940" s="5"/>
    </row>
    <row r="941" spans="1:13" x14ac:dyDescent="0.25">
      <c r="A941" s="3"/>
      <c r="G941" s="4"/>
      <c r="H941" s="5"/>
      <c r="J941" s="5">
        <f>IF(I941="","",IF(I941="green",(G941-1)*H941,IF(I941="red",-H941,IF(I941="cashout",M941-H941,0))))</f>
      </c>
      <c r="M941" s="5"/>
    </row>
    <row r="942" spans="1:13" x14ac:dyDescent="0.25">
      <c r="A942" s="3"/>
      <c r="G942" s="4"/>
      <c r="H942" s="5"/>
      <c r="J942" s="5">
        <f>IF(I942="","",IF(I942="green",(G942-1)*H942,IF(I942="red",-H942,IF(I942="cashout",M942-H942,0))))</f>
      </c>
      <c r="M942" s="5"/>
    </row>
    <row r="943" spans="1:13" x14ac:dyDescent="0.25">
      <c r="A943" s="3"/>
      <c r="G943" s="4"/>
      <c r="H943" s="5"/>
      <c r="J943" s="5">
        <f>IF(I943="","",IF(I943="green",(G943-1)*H943,IF(I943="red",-H943,IF(I943="cashout",M943-H943,0))))</f>
      </c>
      <c r="M943" s="5"/>
    </row>
    <row r="944" spans="1:13" x14ac:dyDescent="0.25">
      <c r="A944" s="3"/>
      <c r="G944" s="4"/>
      <c r="H944" s="5"/>
      <c r="J944" s="5">
        <f>IF(I944="","",IF(I944="green",(G944-1)*H944,IF(I944="red",-H944,IF(I944="cashout",M944-H944,0))))</f>
      </c>
      <c r="M944" s="5"/>
    </row>
    <row r="945" spans="1:13" x14ac:dyDescent="0.25">
      <c r="A945" s="3"/>
      <c r="G945" s="4"/>
      <c r="H945" s="5"/>
      <c r="J945" s="5">
        <f>IF(I945="","",IF(I945="green",(G945-1)*H945,IF(I945="red",-H945,IF(I945="cashout",M945-H945,0))))</f>
      </c>
      <c r="M945" s="5"/>
    </row>
    <row r="946" spans="1:13" x14ac:dyDescent="0.25">
      <c r="A946" s="3"/>
      <c r="G946" s="4"/>
      <c r="H946" s="5"/>
      <c r="J946" s="5">
        <f>IF(I946="","",IF(I946="green",(G946-1)*H946,IF(I946="red",-H946,IF(I946="cashout",M946-H946,0))))</f>
      </c>
      <c r="M946" s="5"/>
    </row>
    <row r="947" spans="1:13" x14ac:dyDescent="0.25">
      <c r="A947" s="3"/>
      <c r="G947" s="4"/>
      <c r="H947" s="5"/>
      <c r="J947" s="5">
        <f>IF(I947="","",IF(I947="green",(G947-1)*H947,IF(I947="red",-H947,IF(I947="cashout",M947-H947,0))))</f>
      </c>
      <c r="M947" s="5"/>
    </row>
    <row r="948" spans="1:13" x14ac:dyDescent="0.25">
      <c r="A948" s="3"/>
      <c r="G948" s="4"/>
      <c r="H948" s="5"/>
      <c r="J948" s="5">
        <f>IF(I948="","",IF(I948="green",(G948-1)*H948,IF(I948="red",-H948,IF(I948="cashout",M948-H948,0))))</f>
      </c>
      <c r="M948" s="5"/>
    </row>
    <row r="949" spans="1:13" x14ac:dyDescent="0.25">
      <c r="A949" s="3"/>
      <c r="G949" s="4"/>
      <c r="H949" s="5"/>
      <c r="J949" s="5">
        <f>IF(I949="","",IF(I949="green",(G949-1)*H949,IF(I949="red",-H949,IF(I949="cashout",M949-H949,0))))</f>
      </c>
      <c r="M949" s="5"/>
    </row>
    <row r="950" spans="1:13" x14ac:dyDescent="0.25">
      <c r="A950" s="3"/>
      <c r="G950" s="4"/>
      <c r="H950" s="5"/>
      <c r="J950" s="5">
        <f>IF(I950="","",IF(I950="green",(G950-1)*H950,IF(I950="red",-H950,IF(I950="cashout",M950-H950,0))))</f>
      </c>
      <c r="M950" s="5"/>
    </row>
    <row r="951" spans="1:13" x14ac:dyDescent="0.25">
      <c r="A951" s="3"/>
      <c r="G951" s="4"/>
      <c r="H951" s="5"/>
      <c r="J951" s="5">
        <f>IF(I951="","",IF(I951="green",(G951-1)*H951,IF(I951="red",-H951,IF(I951="cashout",M951-H951,0))))</f>
      </c>
      <c r="M951" s="5"/>
    </row>
    <row r="952" spans="1:13" x14ac:dyDescent="0.25">
      <c r="A952" s="3"/>
      <c r="G952" s="4"/>
      <c r="H952" s="5"/>
      <c r="J952" s="5">
        <f>IF(I952="","",IF(I952="green",(G952-1)*H952,IF(I952="red",-H952,IF(I952="cashout",M952-H952,0))))</f>
      </c>
      <c r="M952" s="5"/>
    </row>
    <row r="953" spans="1:13" x14ac:dyDescent="0.25">
      <c r="A953" s="3"/>
      <c r="G953" s="4"/>
      <c r="H953" s="5"/>
      <c r="J953" s="5">
        <f>IF(I953="","",IF(I953="green",(G953-1)*H953,IF(I953="red",-H953,IF(I953="cashout",M953-H953,0))))</f>
      </c>
      <c r="M953" s="5"/>
    </row>
    <row r="954" spans="1:13" x14ac:dyDescent="0.25">
      <c r="A954" s="3"/>
      <c r="G954" s="4"/>
      <c r="H954" s="5"/>
      <c r="J954" s="5">
        <f>IF(I954="","",IF(I954="green",(G954-1)*H954,IF(I954="red",-H954,IF(I954="cashout",M954-H954,0))))</f>
      </c>
      <c r="M954" s="5"/>
    </row>
    <row r="955" spans="1:13" x14ac:dyDescent="0.25">
      <c r="A955" s="3"/>
      <c r="G955" s="4"/>
      <c r="H955" s="5"/>
      <c r="J955" s="5">
        <f>IF(I955="","",IF(I955="green",(G955-1)*H955,IF(I955="red",-H955,IF(I955="cashout",M955-H955,0))))</f>
      </c>
      <c r="M955" s="5"/>
    </row>
    <row r="956" spans="1:13" x14ac:dyDescent="0.25">
      <c r="A956" s="3"/>
      <c r="G956" s="4"/>
      <c r="H956" s="5"/>
      <c r="J956" s="5">
        <f>IF(I956="","",IF(I956="green",(G956-1)*H956,IF(I956="red",-H956,IF(I956="cashout",M956-H956,0))))</f>
      </c>
      <c r="M956" s="5"/>
    </row>
    <row r="957" spans="1:13" x14ac:dyDescent="0.25">
      <c r="A957" s="3"/>
      <c r="G957" s="4"/>
      <c r="H957" s="5"/>
      <c r="J957" s="5">
        <f>IF(I957="","",IF(I957="green",(G957-1)*H957,IF(I957="red",-H957,IF(I957="cashout",M957-H957,0))))</f>
      </c>
      <c r="M957" s="5"/>
    </row>
    <row r="958" spans="1:13" x14ac:dyDescent="0.25">
      <c r="A958" s="3"/>
      <c r="G958" s="4"/>
      <c r="H958" s="5"/>
      <c r="J958" s="5">
        <f>IF(I958="","",IF(I958="green",(G958-1)*H958,IF(I958="red",-H958,IF(I958="cashout",M958-H958,0))))</f>
      </c>
      <c r="M958" s="5"/>
    </row>
    <row r="959" spans="1:13" x14ac:dyDescent="0.25">
      <c r="A959" s="3"/>
      <c r="G959" s="4"/>
      <c r="H959" s="5"/>
      <c r="J959" s="5">
        <f>IF(I959="","",IF(I959="green",(G959-1)*H959,IF(I959="red",-H959,IF(I959="cashout",M959-H959,0))))</f>
      </c>
      <c r="M959" s="5"/>
    </row>
    <row r="960" spans="1:13" x14ac:dyDescent="0.25">
      <c r="A960" s="3"/>
      <c r="G960" s="4"/>
      <c r="H960" s="5"/>
      <c r="J960" s="5">
        <f>IF(I960="","",IF(I960="green",(G960-1)*H960,IF(I960="red",-H960,IF(I960="cashout",M960-H960,0))))</f>
      </c>
      <c r="M960" s="5"/>
    </row>
    <row r="961" spans="1:13" x14ac:dyDescent="0.25">
      <c r="A961" s="3"/>
      <c r="G961" s="4"/>
      <c r="H961" s="5"/>
      <c r="J961" s="5">
        <f>IF(I961="","",IF(I961="green",(G961-1)*H961,IF(I961="red",-H961,IF(I961="cashout",M961-H961,0))))</f>
      </c>
      <c r="M961" s="5"/>
    </row>
    <row r="962" spans="1:13" x14ac:dyDescent="0.25">
      <c r="A962" s="3"/>
      <c r="G962" s="4"/>
      <c r="H962" s="5"/>
      <c r="J962" s="5">
        <f>IF(I962="","",IF(I962="green",(G962-1)*H962,IF(I962="red",-H962,IF(I962="cashout",M962-H962,0))))</f>
      </c>
      <c r="M962" s="5"/>
    </row>
    <row r="963" spans="1:13" x14ac:dyDescent="0.25">
      <c r="A963" s="3"/>
      <c r="G963" s="4"/>
      <c r="H963" s="5"/>
      <c r="J963" s="5">
        <f>IF(I963="","",IF(I963="green",(G963-1)*H963,IF(I963="red",-H963,IF(I963="cashout",M963-H963,0))))</f>
      </c>
      <c r="M963" s="5"/>
    </row>
    <row r="964" spans="1:13" x14ac:dyDescent="0.25">
      <c r="A964" s="3"/>
      <c r="G964" s="4"/>
      <c r="H964" s="5"/>
      <c r="J964" s="5">
        <f>IF(I964="","",IF(I964="green",(G964-1)*H964,IF(I964="red",-H964,IF(I964="cashout",M964-H964,0))))</f>
      </c>
      <c r="M964" s="5"/>
    </row>
    <row r="965" spans="1:13" x14ac:dyDescent="0.25">
      <c r="A965" s="3"/>
      <c r="G965" s="4"/>
      <c r="H965" s="5"/>
      <c r="J965" s="5">
        <f>IF(I965="","",IF(I965="green",(G965-1)*H965,IF(I965="red",-H965,IF(I965="cashout",M965-H965,0))))</f>
      </c>
      <c r="M965" s="5"/>
    </row>
    <row r="966" spans="1:13" x14ac:dyDescent="0.25">
      <c r="A966" s="3"/>
      <c r="G966" s="4"/>
      <c r="H966" s="5"/>
      <c r="J966" s="5">
        <f>IF(I966="","",IF(I966="green",(G966-1)*H966,IF(I966="red",-H966,IF(I966="cashout",M966-H966,0))))</f>
      </c>
      <c r="M966" s="5"/>
    </row>
    <row r="967" spans="1:13" x14ac:dyDescent="0.25">
      <c r="A967" s="3"/>
      <c r="G967" s="4"/>
      <c r="H967" s="5"/>
      <c r="J967" s="5">
        <f>IF(I967="","",IF(I967="green",(G967-1)*H967,IF(I967="red",-H967,IF(I967="cashout",M967-H967,0))))</f>
      </c>
      <c r="M967" s="5"/>
    </row>
    <row r="968" spans="1:13" x14ac:dyDescent="0.25">
      <c r="A968" s="3"/>
      <c r="G968" s="4"/>
      <c r="H968" s="5"/>
      <c r="J968" s="5">
        <f>IF(I968="","",IF(I968="green",(G968-1)*H968,IF(I968="red",-H968,IF(I968="cashout",M968-H968,0))))</f>
      </c>
      <c r="M968" s="5"/>
    </row>
    <row r="969" spans="1:13" x14ac:dyDescent="0.25">
      <c r="A969" s="3"/>
      <c r="G969" s="4"/>
      <c r="H969" s="5"/>
      <c r="J969" s="5">
        <f>IF(I969="","",IF(I969="green",(G969-1)*H969,IF(I969="red",-H969,IF(I969="cashout",M969-H969,0))))</f>
      </c>
      <c r="M969" s="5"/>
    </row>
    <row r="970" spans="1:13" x14ac:dyDescent="0.25">
      <c r="A970" s="3"/>
      <c r="G970" s="4"/>
      <c r="H970" s="5"/>
      <c r="J970" s="5">
        <f>IF(I970="","",IF(I970="green",(G970-1)*H970,IF(I970="red",-H970,IF(I970="cashout",M970-H970,0))))</f>
      </c>
      <c r="M970" s="5"/>
    </row>
    <row r="971" spans="1:13" x14ac:dyDescent="0.25">
      <c r="A971" s="3"/>
      <c r="G971" s="4"/>
      <c r="H971" s="5"/>
      <c r="J971" s="5">
        <f>IF(I971="","",IF(I971="green",(G971-1)*H971,IF(I971="red",-H971,IF(I971="cashout",M971-H971,0))))</f>
      </c>
      <c r="M971" s="5"/>
    </row>
    <row r="972" spans="1:13" x14ac:dyDescent="0.25">
      <c r="A972" s="3"/>
      <c r="G972" s="4"/>
      <c r="H972" s="5"/>
      <c r="J972" s="5">
        <f>IF(I972="","",IF(I972="green",(G972-1)*H972,IF(I972="red",-H972,IF(I972="cashout",M972-H972,0))))</f>
      </c>
      <c r="M972" s="5"/>
    </row>
    <row r="973" spans="1:13" x14ac:dyDescent="0.25">
      <c r="A973" s="3"/>
      <c r="G973" s="4"/>
      <c r="H973" s="5"/>
      <c r="J973" s="5">
        <f>IF(I973="","",IF(I973="green",(G973-1)*H973,IF(I973="red",-H973,IF(I973="cashout",M973-H973,0))))</f>
      </c>
      <c r="M973" s="5"/>
    </row>
    <row r="974" spans="1:13" x14ac:dyDescent="0.25">
      <c r="A974" s="3"/>
      <c r="G974" s="4"/>
      <c r="H974" s="5"/>
      <c r="J974" s="5">
        <f>IF(I974="","",IF(I974="green",(G974-1)*H974,IF(I974="red",-H974,IF(I974="cashout",M974-H974,0))))</f>
      </c>
      <c r="M974" s="5"/>
    </row>
    <row r="975" spans="1:13" x14ac:dyDescent="0.25">
      <c r="A975" s="3"/>
      <c r="G975" s="4"/>
      <c r="H975" s="5"/>
      <c r="J975" s="5">
        <f>IF(I975="","",IF(I975="green",(G975-1)*H975,IF(I975="red",-H975,IF(I975="cashout",M975-H975,0))))</f>
      </c>
      <c r="M975" s="5"/>
    </row>
    <row r="976" spans="1:13" x14ac:dyDescent="0.25">
      <c r="A976" s="3"/>
      <c r="G976" s="4"/>
      <c r="H976" s="5"/>
      <c r="J976" s="5">
        <f>IF(I976="","",IF(I976="green",(G976-1)*H976,IF(I976="red",-H976,IF(I976="cashout",M976-H976,0))))</f>
      </c>
      <c r="M976" s="5"/>
    </row>
    <row r="977" spans="1:13" x14ac:dyDescent="0.25">
      <c r="A977" s="3"/>
      <c r="G977" s="4"/>
      <c r="H977" s="5"/>
      <c r="J977" s="5">
        <f>IF(I977="","",IF(I977="green",(G977-1)*H977,IF(I977="red",-H977,IF(I977="cashout",M977-H977,0))))</f>
      </c>
      <c r="M977" s="5"/>
    </row>
    <row r="978" spans="1:13" x14ac:dyDescent="0.25">
      <c r="A978" s="3"/>
      <c r="G978" s="4"/>
      <c r="H978" s="5"/>
      <c r="J978" s="5">
        <f>IF(I978="","",IF(I978="green",(G978-1)*H978,IF(I978="red",-H978,IF(I978="cashout",M978-H978,0))))</f>
      </c>
      <c r="M978" s="5"/>
    </row>
    <row r="979" spans="1:13" x14ac:dyDescent="0.25">
      <c r="A979" s="3"/>
      <c r="G979" s="4"/>
      <c r="H979" s="5"/>
      <c r="J979" s="5">
        <f>IF(I979="","",IF(I979="green",(G979-1)*H979,IF(I979="red",-H979,IF(I979="cashout",M979-H979,0))))</f>
      </c>
      <c r="M979" s="5"/>
    </row>
    <row r="980" spans="1:13" x14ac:dyDescent="0.25">
      <c r="A980" s="3"/>
      <c r="G980" s="4"/>
      <c r="H980" s="5"/>
      <c r="J980" s="5">
        <f>IF(I980="","",IF(I980="green",(G980-1)*H980,IF(I980="red",-H980,IF(I980="cashout",M980-H980,0))))</f>
      </c>
      <c r="M980" s="5"/>
    </row>
    <row r="981" spans="1:13" x14ac:dyDescent="0.25">
      <c r="A981" s="3"/>
      <c r="G981" s="4"/>
      <c r="H981" s="5"/>
      <c r="J981" s="5">
        <f>IF(I981="","",IF(I981="green",(G981-1)*H981,IF(I981="red",-H981,IF(I981="cashout",M981-H981,0))))</f>
      </c>
      <c r="M981" s="5"/>
    </row>
    <row r="982" spans="1:13" x14ac:dyDescent="0.25">
      <c r="A982" s="3"/>
      <c r="G982" s="4"/>
      <c r="H982" s="5"/>
      <c r="J982" s="5">
        <f>IF(I982="","",IF(I982="green",(G982-1)*H982,IF(I982="red",-H982,IF(I982="cashout",M982-H982,0))))</f>
      </c>
      <c r="M982" s="5"/>
    </row>
    <row r="983" spans="1:13" x14ac:dyDescent="0.25">
      <c r="A983" s="3"/>
      <c r="G983" s="4"/>
      <c r="H983" s="5"/>
      <c r="J983" s="5">
        <f>IF(I983="","",IF(I983="green",(G983-1)*H983,IF(I983="red",-H983,IF(I983="cashout",M983-H983,0))))</f>
      </c>
      <c r="M983" s="5"/>
    </row>
    <row r="984" spans="1:13" x14ac:dyDescent="0.25">
      <c r="A984" s="3"/>
      <c r="G984" s="4"/>
      <c r="H984" s="5"/>
      <c r="J984" s="5">
        <f>IF(I984="","",IF(I984="green",(G984-1)*H984,IF(I984="red",-H984,IF(I984="cashout",M984-H984,0))))</f>
      </c>
      <c r="M984" s="5"/>
    </row>
    <row r="985" spans="1:13" x14ac:dyDescent="0.25">
      <c r="A985" s="3"/>
      <c r="G985" s="4"/>
      <c r="H985" s="5"/>
      <c r="J985" s="5">
        <f>IF(I985="","",IF(I985="green",(G985-1)*H985,IF(I985="red",-H985,IF(I985="cashout",M985-H985,0))))</f>
      </c>
      <c r="M985" s="5"/>
    </row>
    <row r="986" spans="1:13" x14ac:dyDescent="0.25">
      <c r="A986" s="3"/>
      <c r="G986" s="4"/>
      <c r="H986" s="5"/>
      <c r="J986" s="5">
        <f>IF(I986="","",IF(I986="green",(G986-1)*H986,IF(I986="red",-H986,IF(I986="cashout",M986-H986,0))))</f>
      </c>
      <c r="M986" s="5"/>
    </row>
    <row r="987" spans="1:13" x14ac:dyDescent="0.25">
      <c r="A987" s="3"/>
      <c r="G987" s="4"/>
      <c r="H987" s="5"/>
      <c r="J987" s="5">
        <f>IF(I987="","",IF(I987="green",(G987-1)*H987,IF(I987="red",-H987,IF(I987="cashout",M987-H987,0))))</f>
      </c>
      <c r="M987" s="5"/>
    </row>
    <row r="988" spans="1:13" x14ac:dyDescent="0.25">
      <c r="A988" s="3"/>
      <c r="G988" s="4"/>
      <c r="H988" s="5"/>
      <c r="J988" s="5">
        <f>IF(I988="","",IF(I988="green",(G988-1)*H988,IF(I988="red",-H988,IF(I988="cashout",M988-H988,0))))</f>
      </c>
      <c r="M988" s="5"/>
    </row>
    <row r="989" spans="1:13" x14ac:dyDescent="0.25">
      <c r="A989" s="3"/>
      <c r="G989" s="4"/>
      <c r="H989" s="5"/>
      <c r="J989" s="5">
        <f>IF(I989="","",IF(I989="green",(G989-1)*H989,IF(I989="red",-H989,IF(I989="cashout",M989-H989,0))))</f>
      </c>
      <c r="M989" s="5"/>
    </row>
    <row r="990" spans="1:13" x14ac:dyDescent="0.25">
      <c r="A990" s="3"/>
      <c r="G990" s="4"/>
      <c r="H990" s="5"/>
      <c r="J990" s="5">
        <f>IF(I990="","",IF(I990="green",(G990-1)*H990,IF(I990="red",-H990,IF(I990="cashout",M990-H990,0))))</f>
      </c>
      <c r="M990" s="5"/>
    </row>
    <row r="991" spans="1:13" x14ac:dyDescent="0.25">
      <c r="A991" s="3"/>
      <c r="G991" s="4"/>
      <c r="H991" s="5"/>
      <c r="J991" s="5">
        <f>IF(I991="","",IF(I991="green",(G991-1)*H991,IF(I991="red",-H991,IF(I991="cashout",M991-H991,0))))</f>
      </c>
      <c r="M991" s="5"/>
    </row>
    <row r="992" spans="1:13" x14ac:dyDescent="0.25">
      <c r="A992" s="3"/>
      <c r="G992" s="4"/>
      <c r="H992" s="5"/>
      <c r="J992" s="5">
        <f>IF(I992="","",IF(I992="green",(G992-1)*H992,IF(I992="red",-H992,IF(I992="cashout",M992-H992,0))))</f>
      </c>
      <c r="M992" s="5"/>
    </row>
    <row r="993" spans="1:13" x14ac:dyDescent="0.25">
      <c r="A993" s="3"/>
      <c r="G993" s="4"/>
      <c r="H993" s="5"/>
      <c r="J993" s="5">
        <f>IF(I993="","",IF(I993="green",(G993-1)*H993,IF(I993="red",-H993,IF(I993="cashout",M993-H993,0))))</f>
      </c>
      <c r="M993" s="5"/>
    </row>
    <row r="994" spans="1:13" x14ac:dyDescent="0.25">
      <c r="A994" s="3"/>
      <c r="G994" s="4"/>
      <c r="H994" s="5"/>
      <c r="J994" s="5">
        <f>IF(I994="","",IF(I994="green",(G994-1)*H994,IF(I994="red",-H994,IF(I994="cashout",M994-H994,0))))</f>
      </c>
      <c r="M994" s="5"/>
    </row>
    <row r="995" spans="1:13" x14ac:dyDescent="0.25">
      <c r="A995" s="3"/>
      <c r="G995" s="4"/>
      <c r="H995" s="5"/>
      <c r="J995" s="5">
        <f>IF(I995="","",IF(I995="green",(G995-1)*H995,IF(I995="red",-H995,IF(I995="cashout",M995-H995,0))))</f>
      </c>
      <c r="M995" s="5"/>
    </row>
    <row r="996" spans="1:13" x14ac:dyDescent="0.25">
      <c r="A996" s="3"/>
      <c r="G996" s="4"/>
      <c r="H996" s="5"/>
      <c r="J996" s="5">
        <f>IF(I996="","",IF(I996="green",(G996-1)*H996,IF(I996="red",-H996,IF(I996="cashout",M996-H996,0))))</f>
      </c>
      <c r="M996" s="5"/>
    </row>
    <row r="997" spans="1:13" x14ac:dyDescent="0.25">
      <c r="A997" s="3"/>
      <c r="G997" s="4"/>
      <c r="H997" s="5"/>
      <c r="J997" s="5">
        <f>IF(I997="","",IF(I997="green",(G997-1)*H997,IF(I997="red",-H997,IF(I997="cashout",M997-H997,0))))</f>
      </c>
      <c r="M997" s="5"/>
    </row>
    <row r="998" spans="1:13" x14ac:dyDescent="0.25">
      <c r="A998" s="3"/>
      <c r="G998" s="4"/>
      <c r="H998" s="5"/>
      <c r="J998" s="5">
        <f>IF(I998="","",IF(I998="green",(G998-1)*H998,IF(I998="red",-H998,IF(I998="cashout",M998-H998,0))))</f>
      </c>
      <c r="M998" s="5"/>
    </row>
    <row r="999" spans="1:13" x14ac:dyDescent="0.25">
      <c r="A999" s="3"/>
      <c r="G999" s="4"/>
      <c r="H999" s="5"/>
      <c r="J999" s="5">
        <f>IF(I999="","",IF(I999="green",(G999-1)*H999,IF(I999="red",-H999,IF(I999="cashout",M999-H999,0))))</f>
      </c>
      <c r="M999" s="5"/>
    </row>
    <row r="1000" spans="1:13" x14ac:dyDescent="0.25">
      <c r="A1000" s="3"/>
      <c r="G1000" s="4"/>
      <c r="H1000" s="5"/>
      <c r="J1000" s="5">
        <f>IF(I1000="","",IF(I1000="green",(G1000-1)*H1000,IF(I1000="red",-H1000,IF(I1000="cashout",M1000-H1000,0))))</f>
      </c>
      <c r="M1000" s="5"/>
    </row>
    <row r="1001" spans="1:13" x14ac:dyDescent="0.25">
      <c r="A1001" s="3"/>
      <c r="G1001" s="4"/>
      <c r="H1001" s="5"/>
      <c r="J1001" s="5">
        <f>IF(I1001="","",IF(I1001="green",(G1001-1)*H1001,IF(I1001="red",-H1001,IF(I1001="cashout",M1001-H1001,0))))</f>
      </c>
      <c r="M1001" s="5"/>
    </row>
  </sheetData>
  <conditionalFormatting sqref="J2:J1001">
    <cfRule type="cellIs" dxfId="0" priority="1" operator="greaterThan">
      <formula>0</formula>
    </cfRule>
    <cfRule type="cellIs" dxfId="1" priority="2" operator="lessThan">
      <formula>0</formula>
    </cfRule>
  </conditionalFormatting>
  <dataValidations count="2">
    <dataValidation type="decimal" operator="greaterThan" allowBlank="1" showErrorMessage="1" errorTitle="Odd" error="A odd decimal é maior que 1 (ex.: 1,85)." sqref="G2:G1001">
      <formula1>1</formula1>
    </dataValidation>
    <dataValidation type="list" allowBlank="1" showErrorMessage="1" errorTitle="Status" error="Use: aberta, green, red, anulada ou cashout." sqref="I2:I1001">
      <formula1>"aberta,green,red,anulada,cashout"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FormatPr defaultRowHeight="15" outlineLevelRow="0" outlineLevelCol="0" x14ac:dyDescent="55"/>
  <cols>
    <col min="1" max="1" width="26" customWidth="1"/>
    <col min="2" max="5" width="14" customWidth="1"/>
    <col min="6" max="6" width="3" customWidth="1"/>
  </cols>
  <sheetData>
    <row r="1" spans="1:1" x14ac:dyDescent="0.25">
      <c r="A1" s="6" t="s">
        <v>37</v>
      </c>
    </row>
    <row r="2" spans="1:1" x14ac:dyDescent="0.25">
      <c r="A2" s="7" t="s">
        <v>38</v>
      </c>
    </row>
    <row r="4" spans="1:2" x14ac:dyDescent="0.25">
      <c r="A4" s="8" t="s">
        <v>39</v>
      </c>
      <c r="B4" s="9">
        <v>1000</v>
      </c>
    </row>
    <row r="5" spans="1:2" x14ac:dyDescent="0.25">
      <c r="A5" s="8" t="s">
        <v>40</v>
      </c>
      <c r="B5" s="10">
        <f>B4+B7</f>
      </c>
    </row>
    <row r="6" spans="1:2" x14ac:dyDescent="0.25">
      <c r="A6" s="8" t="s">
        <v>41</v>
      </c>
      <c r="B6" s="10">
        <f>SUMIFS(Apostas!$H$2:$H$1001,Apostas!$I$2:$I$1001,"green")+SUMIFS(Apostas!$H$2:$H$1001,Apostas!$I$2:$I$1001,"red")+SUMIFS(Apostas!$H$2:$H$1001,Apostas!$I$2:$I$1001,"cashout")</f>
      </c>
    </row>
    <row r="7" spans="1:2" x14ac:dyDescent="0.25">
      <c r="A7" s="8" t="s">
        <v>42</v>
      </c>
      <c r="B7" s="10">
        <f>SUM(Apostas!$J$2:$J$1001)</f>
      </c>
    </row>
    <row r="8" spans="1:2" x14ac:dyDescent="0.25">
      <c r="A8" s="8" t="s">
        <v>43</v>
      </c>
      <c r="B8" s="11">
        <f>IF(B6=0,0,B7/B6)</f>
      </c>
    </row>
    <row r="9" spans="1:2" x14ac:dyDescent="0.25">
      <c r="A9" s="8" t="s">
        <v>44</v>
      </c>
      <c r="B9" s="11">
        <f>IF(B4=0,0,B7/B4)</f>
      </c>
    </row>
    <row r="10" spans="1:2" x14ac:dyDescent="0.25">
      <c r="A10" s="8" t="s">
        <v>45</v>
      </c>
      <c r="B10" s="12">
        <f>COUNTA(Apostas!$I$2:$I$1001)</f>
      </c>
    </row>
    <row r="11" spans="1:2" x14ac:dyDescent="0.25">
      <c r="A11" s="8" t="s">
        <v>46</v>
      </c>
      <c r="B11" s="12">
        <f>COUNTIFS(Apostas!$I$2:$I$1001,"green")</f>
      </c>
    </row>
    <row r="12" spans="1:2" x14ac:dyDescent="0.25">
      <c r="A12" s="8" t="s">
        <v>47</v>
      </c>
      <c r="B12" s="12">
        <f>COUNTIFS(Apostas!$I$2:$I$1001,"red")</f>
      </c>
    </row>
    <row r="13" spans="1:2" x14ac:dyDescent="0.25">
      <c r="A13" s="8" t="s">
        <v>48</v>
      </c>
      <c r="B13" s="13">
        <f>IF(B11+B12=0,0,B11/(B11+B12))</f>
      </c>
    </row>
    <row r="14" spans="1:2" x14ac:dyDescent="0.25">
      <c r="A14" s="8" t="s">
        <v>49</v>
      </c>
      <c r="B14" s="14">
        <f>IFERROR((SUMIFS(Apostas!$G$2:$G$1001,Apostas!$I$2:$I$1001,"green")+SUMIFS(Apostas!$G$2:$G$1001,Apostas!$I$2:$I$1001,"red"))/(B11+B12),0)</f>
      </c>
    </row>
    <row r="15" spans="1:2" x14ac:dyDescent="0.25">
      <c r="A15" s="8" t="s">
        <v>50</v>
      </c>
      <c r="B15" s="10">
        <f>SUMIFS(Apostas!$H$2:$H$1001,Apostas!$I$2:$I$1001,"aberta")</f>
      </c>
    </row>
    <row r="17" spans="1:1" x14ac:dyDescent="0.25">
      <c r="A17" s="15" t="s">
        <v>51</v>
      </c>
    </row>
    <row r="18" ht="22" customHeight="1" spans="1:5" s="1" customFormat="1" x14ac:dyDescent="0.25">
      <c r="A18" s="2" t="s">
        <v>1</v>
      </c>
      <c r="B18" s="2" t="s">
        <v>52</v>
      </c>
      <c r="C18" s="2" t="s">
        <v>53</v>
      </c>
      <c r="D18" s="2" t="s">
        <v>42</v>
      </c>
      <c r="E18" s="2" t="s">
        <v>43</v>
      </c>
    </row>
    <row r="19" spans="1:5" x14ac:dyDescent="0.25">
      <c r="A19" t="s">
        <v>13</v>
      </c>
      <c r="B19">
        <f>COUNTIFS(Apostas!$B$2:$B$1001,$A19,Apostas!$I$2:$I$1001,"&lt;&gt;")</f>
      </c>
      <c r="C19" s="5">
        <f>SUMIFS(Apostas!$H$2:$H$1001,Apostas!$I$2:$I$1001,"green",Apostas!$B$2:$B$1001,$A19)+SUMIFS(Apostas!$H$2:$H$1001,Apostas!$I$2:$I$1001,"red",Apostas!$B$2:$B$1001,$A19)+SUMIFS(Apostas!$H$2:$H$1001,Apostas!$I$2:$I$1001,"cashout",Apostas!$B$2:$B$1001,$A19)</f>
      </c>
      <c r="D19" s="5">
        <f>SUMIFS(Apostas!$J$2:$J$1001,Apostas!$B$2:$B$1001,$A19)</f>
      </c>
      <c r="E19" s="16">
        <f>IF(C19=0,0,D19/C19)</f>
      </c>
    </row>
    <row r="20" spans="1:5" x14ac:dyDescent="0.25">
      <c r="A20" t="s">
        <v>20</v>
      </c>
      <c r="B20">
        <f>COUNTIFS(Apostas!$B$2:$B$1001,$A20,Apostas!$I$2:$I$1001,"&lt;&gt;")</f>
      </c>
      <c r="C20" s="5">
        <f>SUMIFS(Apostas!$H$2:$H$1001,Apostas!$I$2:$I$1001,"green",Apostas!$B$2:$B$1001,$A20)+SUMIFS(Apostas!$H$2:$H$1001,Apostas!$I$2:$I$1001,"red",Apostas!$B$2:$B$1001,$A20)+SUMIFS(Apostas!$H$2:$H$1001,Apostas!$I$2:$I$1001,"cashout",Apostas!$B$2:$B$1001,$A20)</f>
      </c>
      <c r="D20" s="5">
        <f>SUMIFS(Apostas!$J$2:$J$1001,Apostas!$B$2:$B$1001,$A20)</f>
      </c>
      <c r="E20" s="16">
        <f>IF(C20=0,0,D20/C20)</f>
      </c>
    </row>
    <row r="21" spans="1:5" x14ac:dyDescent="0.25">
      <c r="A21" t="s">
        <v>31</v>
      </c>
      <c r="B21">
        <f>COUNTIFS(Apostas!$B$2:$B$1001,$A21,Apostas!$I$2:$I$1001,"&lt;&gt;")</f>
      </c>
      <c r="C21" s="5">
        <f>SUMIFS(Apostas!$H$2:$H$1001,Apostas!$I$2:$I$1001,"green",Apostas!$B$2:$B$1001,$A21)+SUMIFS(Apostas!$H$2:$H$1001,Apostas!$I$2:$I$1001,"red",Apostas!$B$2:$B$1001,$A21)+SUMIFS(Apostas!$H$2:$H$1001,Apostas!$I$2:$I$1001,"cashout",Apostas!$B$2:$B$1001,$A21)</f>
      </c>
      <c r="D21" s="5">
        <f>SUMIFS(Apostas!$J$2:$J$1001,Apostas!$B$2:$B$1001,$A21)</f>
      </c>
      <c r="E21" s="16">
        <f>IF(C21=0,0,D21/C21)</f>
      </c>
    </row>
    <row r="22" spans="1:5" x14ac:dyDescent="0.25">
      <c r="A22" t="s">
        <v>54</v>
      </c>
      <c r="B22">
        <f>COUNTIFS(Apostas!$B$2:$B$1001,$A22,Apostas!$I$2:$I$1001,"&lt;&gt;")</f>
      </c>
      <c r="C22" s="5">
        <f>SUMIFS(Apostas!$H$2:$H$1001,Apostas!$I$2:$I$1001,"green",Apostas!$B$2:$B$1001,$A22)+SUMIFS(Apostas!$H$2:$H$1001,Apostas!$I$2:$I$1001,"red",Apostas!$B$2:$B$1001,$A22)+SUMIFS(Apostas!$H$2:$H$1001,Apostas!$I$2:$I$1001,"cashout",Apostas!$B$2:$B$1001,$A22)</f>
      </c>
      <c r="D22" s="5">
        <f>SUMIFS(Apostas!$J$2:$J$1001,Apostas!$B$2:$B$1001,$A22)</f>
      </c>
      <c r="E22" s="16">
        <f>IF(C22=0,0,D22/C22)</f>
      </c>
    </row>
    <row r="23" spans="1:5" x14ac:dyDescent="0.25">
      <c r="A23" t="s">
        <v>55</v>
      </c>
      <c r="B23">
        <f>COUNTIFS(Apostas!$B$2:$B$1001,$A23,Apostas!$I$2:$I$1001,"&lt;&gt;")</f>
      </c>
      <c r="C23" s="5">
        <f>SUMIFS(Apostas!$H$2:$H$1001,Apostas!$I$2:$I$1001,"green",Apostas!$B$2:$B$1001,$A23)+SUMIFS(Apostas!$H$2:$H$1001,Apostas!$I$2:$I$1001,"red",Apostas!$B$2:$B$1001,$A23)+SUMIFS(Apostas!$H$2:$H$1001,Apostas!$I$2:$I$1001,"cashout",Apostas!$B$2:$B$1001,$A23)</f>
      </c>
      <c r="D23" s="5">
        <f>SUMIFS(Apostas!$J$2:$J$1001,Apostas!$B$2:$B$1001,$A23)</f>
      </c>
      <c r="E23" s="16">
        <f>IF(C23=0,0,D23/C23)</f>
      </c>
    </row>
    <row r="24" spans="1:5" x14ac:dyDescent="0.25">
      <c r="A24" t="s">
        <v>56</v>
      </c>
      <c r="B24">
        <f>COUNTIFS(Apostas!$B$2:$B$1001,$A24,Apostas!$I$2:$I$1001,"&lt;&gt;")</f>
      </c>
      <c r="C24" s="5">
        <f>SUMIFS(Apostas!$H$2:$H$1001,Apostas!$I$2:$I$1001,"green",Apostas!$B$2:$B$1001,$A24)+SUMIFS(Apostas!$H$2:$H$1001,Apostas!$I$2:$I$1001,"red",Apostas!$B$2:$B$1001,$A24)+SUMIFS(Apostas!$H$2:$H$1001,Apostas!$I$2:$I$1001,"cashout",Apostas!$B$2:$B$1001,$A24)</f>
      </c>
      <c r="D24" s="5">
        <f>SUMIFS(Apostas!$J$2:$J$1001,Apostas!$B$2:$B$1001,$A24)</f>
      </c>
      <c r="E24" s="16">
        <f>IF(C24=0,0,D24/C24)</f>
      </c>
    </row>
    <row r="25" spans="1:5" x14ac:dyDescent="0.25">
      <c r="A25" t="s">
        <v>57</v>
      </c>
      <c r="B25">
        <f>COUNTIFS(Apostas!$B$2:$B$1001,$A25,Apostas!$I$2:$I$1001,"&lt;&gt;")</f>
      </c>
      <c r="C25" s="5">
        <f>SUMIFS(Apostas!$H$2:$H$1001,Apostas!$I$2:$I$1001,"green",Apostas!$B$2:$B$1001,$A25)+SUMIFS(Apostas!$H$2:$H$1001,Apostas!$I$2:$I$1001,"red",Apostas!$B$2:$B$1001,$A25)+SUMIFS(Apostas!$H$2:$H$1001,Apostas!$I$2:$I$1001,"cashout",Apostas!$B$2:$B$1001,$A25)</f>
      </c>
      <c r="D25" s="5">
        <f>SUMIFS(Apostas!$J$2:$J$1001,Apostas!$B$2:$B$1001,$A25)</f>
      </c>
      <c r="E25" s="16">
        <f>IF(C25=0,0,D25/C25)</f>
      </c>
    </row>
    <row r="26" spans="1:5" x14ac:dyDescent="0.25">
      <c r="A26" t="s">
        <v>58</v>
      </c>
      <c r="B26">
        <f>COUNTIFS(Apostas!$B$2:$B$1001,$A26,Apostas!$I$2:$I$1001,"&lt;&gt;")</f>
      </c>
      <c r="C26" s="5">
        <f>SUMIFS(Apostas!$H$2:$H$1001,Apostas!$I$2:$I$1001,"green",Apostas!$B$2:$B$1001,$A26)+SUMIFS(Apostas!$H$2:$H$1001,Apostas!$I$2:$I$1001,"red",Apostas!$B$2:$B$1001,$A26)+SUMIFS(Apostas!$H$2:$H$1001,Apostas!$I$2:$I$1001,"cashout",Apostas!$B$2:$B$1001,$A26)</f>
      </c>
      <c r="D26" s="5">
        <f>SUMIFS(Apostas!$J$2:$J$1001,Apostas!$B$2:$B$1001,$A26)</f>
      </c>
      <c r="E26" s="16">
        <f>IF(C26=0,0,D26/C26)</f>
      </c>
    </row>
    <row r="28" spans="1:4" x14ac:dyDescent="0.25">
      <c r="A28" s="15" t="s">
        <v>59</v>
      </c>
      <c r="C28" s="17" t="s">
        <v>60</v>
      </c>
      <c r="D28" s="18">
        <v>2026</v>
      </c>
    </row>
    <row r="30" ht="22" customHeight="1" spans="1:5" s="1" customFormat="1" x14ac:dyDescent="0.25">
      <c r="A30" s="2" t="s">
        <v>61</v>
      </c>
      <c r="B30" s="2" t="s">
        <v>52</v>
      </c>
      <c r="C30" s="2" t="s">
        <v>42</v>
      </c>
      <c r="D30" s="2" t="s">
        <v>62</v>
      </c>
      <c r="E30" s="2" t="s">
        <v>63</v>
      </c>
    </row>
    <row r="31" spans="1:5" x14ac:dyDescent="0.25">
      <c r="A31" t="s">
        <v>64</v>
      </c>
      <c r="B31">
        <f>COUNTIFS(Apostas!$A$2:$A$1001,"&gt;="&amp;DATE($D$28,1,1),Apostas!$A$2:$A$1001,"&lt;"&amp;DATE($D$28,2,1),Apostas!$I$2:$I$1001,"&lt;&gt;")</f>
      </c>
      <c r="C31" s="5">
        <f>SUMIFS(Apostas!$J$2:$J$1001,Apostas!$A$2:$A$1001,"&gt;="&amp;DATE($D$28,1,1),Apostas!$A$2:$A$1001,"&lt;"&amp;DATE($D$28,2,1))</f>
      </c>
      <c r="D31" s="5">
        <f>$B$4+SUMIFS(Apostas!$J$2:$J$1001,Apostas!$A$2:$A$1001,"&lt;"&amp;DATE($D$28,2,1))</f>
      </c>
      <c r="E31" s="16">
        <f>IFERROR(C31/(SUMIFS(Apostas!$H$2:$H$1001,Apostas!$I$2:$I$1001,"green",Apostas!$A$2:$A$1001,"&gt;="&amp;DATE($D$28,1,1),Apostas!$A$2:$A$1001,"&lt;"&amp;DATE($D$28,2,1))+SUMIFS(Apostas!$H$2:$H$1001,Apostas!$I$2:$I$1001,"red",Apostas!$A$2:$A$1001,"&gt;="&amp;DATE($D$28,1,1),Apostas!$A$2:$A$1001,"&lt;"&amp;DATE($D$28,2,1))+SUMIFS(Apostas!$H$2:$H$1001,Apostas!$I$2:$I$1001,"cashout",Apostas!$A$2:$A$1001,"&gt;="&amp;DATE($D$28,1,1),Apostas!$A$2:$A$1001,"&lt;"&amp;DATE($D$28,2,1))),0)</f>
      </c>
    </row>
    <row r="32" spans="1:5" x14ac:dyDescent="0.25">
      <c r="A32" s="19" t="s">
        <v>65</v>
      </c>
      <c r="B32" s="19">
        <f>COUNTIFS(Apostas!$A$2:$A$1001,"&gt;="&amp;DATE($D$28,2,1),Apostas!$A$2:$A$1001,"&lt;"&amp;DATE($D$28,3,1),Apostas!$I$2:$I$1001,"&lt;&gt;")</f>
      </c>
      <c r="C32" s="20">
        <f>SUMIFS(Apostas!$J$2:$J$1001,Apostas!$A$2:$A$1001,"&gt;="&amp;DATE($D$28,2,1),Apostas!$A$2:$A$1001,"&lt;"&amp;DATE($D$28,3,1))</f>
      </c>
      <c r="D32" s="20">
        <f>$B$4+SUMIFS(Apostas!$J$2:$J$1001,Apostas!$A$2:$A$1001,"&lt;"&amp;DATE($D$28,3,1))</f>
      </c>
      <c r="E32" s="21">
        <f>IFERROR(C32/(SUMIFS(Apostas!$H$2:$H$1001,Apostas!$I$2:$I$1001,"green",Apostas!$A$2:$A$1001,"&gt;="&amp;DATE($D$28,2,1),Apostas!$A$2:$A$1001,"&lt;"&amp;DATE($D$28,3,1))+SUMIFS(Apostas!$H$2:$H$1001,Apostas!$I$2:$I$1001,"red",Apostas!$A$2:$A$1001,"&gt;="&amp;DATE($D$28,2,1),Apostas!$A$2:$A$1001,"&lt;"&amp;DATE($D$28,3,1))+SUMIFS(Apostas!$H$2:$H$1001,Apostas!$I$2:$I$1001,"cashout",Apostas!$A$2:$A$1001,"&gt;="&amp;DATE($D$28,2,1),Apostas!$A$2:$A$1001,"&lt;"&amp;DATE($D$28,3,1))),0)</f>
      </c>
    </row>
    <row r="33" spans="1:5" x14ac:dyDescent="0.25">
      <c r="A33" t="s">
        <v>66</v>
      </c>
      <c r="B33">
        <f>COUNTIFS(Apostas!$A$2:$A$1001,"&gt;="&amp;DATE($D$28,3,1),Apostas!$A$2:$A$1001,"&lt;"&amp;DATE($D$28,4,1),Apostas!$I$2:$I$1001,"&lt;&gt;")</f>
      </c>
      <c r="C33" s="5">
        <f>SUMIFS(Apostas!$J$2:$J$1001,Apostas!$A$2:$A$1001,"&gt;="&amp;DATE($D$28,3,1),Apostas!$A$2:$A$1001,"&lt;"&amp;DATE($D$28,4,1))</f>
      </c>
      <c r="D33" s="5">
        <f>$B$4+SUMIFS(Apostas!$J$2:$J$1001,Apostas!$A$2:$A$1001,"&lt;"&amp;DATE($D$28,4,1))</f>
      </c>
      <c r="E33" s="16">
        <f>IFERROR(C33/(SUMIFS(Apostas!$H$2:$H$1001,Apostas!$I$2:$I$1001,"green",Apostas!$A$2:$A$1001,"&gt;="&amp;DATE($D$28,3,1),Apostas!$A$2:$A$1001,"&lt;"&amp;DATE($D$28,4,1))+SUMIFS(Apostas!$H$2:$H$1001,Apostas!$I$2:$I$1001,"red",Apostas!$A$2:$A$1001,"&gt;="&amp;DATE($D$28,3,1),Apostas!$A$2:$A$1001,"&lt;"&amp;DATE($D$28,4,1))+SUMIFS(Apostas!$H$2:$H$1001,Apostas!$I$2:$I$1001,"cashout",Apostas!$A$2:$A$1001,"&gt;="&amp;DATE($D$28,3,1),Apostas!$A$2:$A$1001,"&lt;"&amp;DATE($D$28,4,1))),0)</f>
      </c>
    </row>
    <row r="34" spans="1:5" x14ac:dyDescent="0.25">
      <c r="A34" s="19" t="s">
        <v>67</v>
      </c>
      <c r="B34" s="19">
        <f>COUNTIFS(Apostas!$A$2:$A$1001,"&gt;="&amp;DATE($D$28,4,1),Apostas!$A$2:$A$1001,"&lt;"&amp;DATE($D$28,5,1),Apostas!$I$2:$I$1001,"&lt;&gt;")</f>
      </c>
      <c r="C34" s="20">
        <f>SUMIFS(Apostas!$J$2:$J$1001,Apostas!$A$2:$A$1001,"&gt;="&amp;DATE($D$28,4,1),Apostas!$A$2:$A$1001,"&lt;"&amp;DATE($D$28,5,1))</f>
      </c>
      <c r="D34" s="20">
        <f>$B$4+SUMIFS(Apostas!$J$2:$J$1001,Apostas!$A$2:$A$1001,"&lt;"&amp;DATE($D$28,5,1))</f>
      </c>
      <c r="E34" s="21">
        <f>IFERROR(C34/(SUMIFS(Apostas!$H$2:$H$1001,Apostas!$I$2:$I$1001,"green",Apostas!$A$2:$A$1001,"&gt;="&amp;DATE($D$28,4,1),Apostas!$A$2:$A$1001,"&lt;"&amp;DATE($D$28,5,1))+SUMIFS(Apostas!$H$2:$H$1001,Apostas!$I$2:$I$1001,"red",Apostas!$A$2:$A$1001,"&gt;="&amp;DATE($D$28,4,1),Apostas!$A$2:$A$1001,"&lt;"&amp;DATE($D$28,5,1))+SUMIFS(Apostas!$H$2:$H$1001,Apostas!$I$2:$I$1001,"cashout",Apostas!$A$2:$A$1001,"&gt;="&amp;DATE($D$28,4,1),Apostas!$A$2:$A$1001,"&lt;"&amp;DATE($D$28,5,1))),0)</f>
      </c>
    </row>
    <row r="35" spans="1:5" x14ac:dyDescent="0.25">
      <c r="A35" t="s">
        <v>68</v>
      </c>
      <c r="B35">
        <f>COUNTIFS(Apostas!$A$2:$A$1001,"&gt;="&amp;DATE($D$28,5,1),Apostas!$A$2:$A$1001,"&lt;"&amp;DATE($D$28,6,1),Apostas!$I$2:$I$1001,"&lt;&gt;")</f>
      </c>
      <c r="C35" s="5">
        <f>SUMIFS(Apostas!$J$2:$J$1001,Apostas!$A$2:$A$1001,"&gt;="&amp;DATE($D$28,5,1),Apostas!$A$2:$A$1001,"&lt;"&amp;DATE($D$28,6,1))</f>
      </c>
      <c r="D35" s="5">
        <f>$B$4+SUMIFS(Apostas!$J$2:$J$1001,Apostas!$A$2:$A$1001,"&lt;"&amp;DATE($D$28,6,1))</f>
      </c>
      <c r="E35" s="16">
        <f>IFERROR(C35/(SUMIFS(Apostas!$H$2:$H$1001,Apostas!$I$2:$I$1001,"green",Apostas!$A$2:$A$1001,"&gt;="&amp;DATE($D$28,5,1),Apostas!$A$2:$A$1001,"&lt;"&amp;DATE($D$28,6,1))+SUMIFS(Apostas!$H$2:$H$1001,Apostas!$I$2:$I$1001,"red",Apostas!$A$2:$A$1001,"&gt;="&amp;DATE($D$28,5,1),Apostas!$A$2:$A$1001,"&lt;"&amp;DATE($D$28,6,1))+SUMIFS(Apostas!$H$2:$H$1001,Apostas!$I$2:$I$1001,"cashout",Apostas!$A$2:$A$1001,"&gt;="&amp;DATE($D$28,5,1),Apostas!$A$2:$A$1001,"&lt;"&amp;DATE($D$28,6,1))),0)</f>
      </c>
    </row>
    <row r="36" spans="1:5" x14ac:dyDescent="0.25">
      <c r="A36" s="19" t="s">
        <v>69</v>
      </c>
      <c r="B36" s="19">
        <f>COUNTIFS(Apostas!$A$2:$A$1001,"&gt;="&amp;DATE($D$28,6,1),Apostas!$A$2:$A$1001,"&lt;"&amp;DATE($D$28,7,1),Apostas!$I$2:$I$1001,"&lt;&gt;")</f>
      </c>
      <c r="C36" s="20">
        <f>SUMIFS(Apostas!$J$2:$J$1001,Apostas!$A$2:$A$1001,"&gt;="&amp;DATE($D$28,6,1),Apostas!$A$2:$A$1001,"&lt;"&amp;DATE($D$28,7,1))</f>
      </c>
      <c r="D36" s="20">
        <f>$B$4+SUMIFS(Apostas!$J$2:$J$1001,Apostas!$A$2:$A$1001,"&lt;"&amp;DATE($D$28,7,1))</f>
      </c>
      <c r="E36" s="21">
        <f>IFERROR(C36/(SUMIFS(Apostas!$H$2:$H$1001,Apostas!$I$2:$I$1001,"green",Apostas!$A$2:$A$1001,"&gt;="&amp;DATE($D$28,6,1),Apostas!$A$2:$A$1001,"&lt;"&amp;DATE($D$28,7,1))+SUMIFS(Apostas!$H$2:$H$1001,Apostas!$I$2:$I$1001,"red",Apostas!$A$2:$A$1001,"&gt;="&amp;DATE($D$28,6,1),Apostas!$A$2:$A$1001,"&lt;"&amp;DATE($D$28,7,1))+SUMIFS(Apostas!$H$2:$H$1001,Apostas!$I$2:$I$1001,"cashout",Apostas!$A$2:$A$1001,"&gt;="&amp;DATE($D$28,6,1),Apostas!$A$2:$A$1001,"&lt;"&amp;DATE($D$28,7,1))),0)</f>
      </c>
    </row>
    <row r="37" spans="1:5" x14ac:dyDescent="0.25">
      <c r="A37" t="s">
        <v>70</v>
      </c>
      <c r="B37">
        <f>COUNTIFS(Apostas!$A$2:$A$1001,"&gt;="&amp;DATE($D$28,7,1),Apostas!$A$2:$A$1001,"&lt;"&amp;DATE($D$28,8,1),Apostas!$I$2:$I$1001,"&lt;&gt;")</f>
      </c>
      <c r="C37" s="5">
        <f>SUMIFS(Apostas!$J$2:$J$1001,Apostas!$A$2:$A$1001,"&gt;="&amp;DATE($D$28,7,1),Apostas!$A$2:$A$1001,"&lt;"&amp;DATE($D$28,8,1))</f>
      </c>
      <c r="D37" s="5">
        <f>$B$4+SUMIFS(Apostas!$J$2:$J$1001,Apostas!$A$2:$A$1001,"&lt;"&amp;DATE($D$28,8,1))</f>
      </c>
      <c r="E37" s="16">
        <f>IFERROR(C37/(SUMIFS(Apostas!$H$2:$H$1001,Apostas!$I$2:$I$1001,"green",Apostas!$A$2:$A$1001,"&gt;="&amp;DATE($D$28,7,1),Apostas!$A$2:$A$1001,"&lt;"&amp;DATE($D$28,8,1))+SUMIFS(Apostas!$H$2:$H$1001,Apostas!$I$2:$I$1001,"red",Apostas!$A$2:$A$1001,"&gt;="&amp;DATE($D$28,7,1),Apostas!$A$2:$A$1001,"&lt;"&amp;DATE($D$28,8,1))+SUMIFS(Apostas!$H$2:$H$1001,Apostas!$I$2:$I$1001,"cashout",Apostas!$A$2:$A$1001,"&gt;="&amp;DATE($D$28,7,1),Apostas!$A$2:$A$1001,"&lt;"&amp;DATE($D$28,8,1))),0)</f>
      </c>
    </row>
    <row r="38" spans="1:5" x14ac:dyDescent="0.25">
      <c r="A38" s="19" t="s">
        <v>71</v>
      </c>
      <c r="B38" s="19">
        <f>COUNTIFS(Apostas!$A$2:$A$1001,"&gt;="&amp;DATE($D$28,8,1),Apostas!$A$2:$A$1001,"&lt;"&amp;DATE($D$28,9,1),Apostas!$I$2:$I$1001,"&lt;&gt;")</f>
      </c>
      <c r="C38" s="20">
        <f>SUMIFS(Apostas!$J$2:$J$1001,Apostas!$A$2:$A$1001,"&gt;="&amp;DATE($D$28,8,1),Apostas!$A$2:$A$1001,"&lt;"&amp;DATE($D$28,9,1))</f>
      </c>
      <c r="D38" s="20">
        <f>$B$4+SUMIFS(Apostas!$J$2:$J$1001,Apostas!$A$2:$A$1001,"&lt;"&amp;DATE($D$28,9,1))</f>
      </c>
      <c r="E38" s="21">
        <f>IFERROR(C38/(SUMIFS(Apostas!$H$2:$H$1001,Apostas!$I$2:$I$1001,"green",Apostas!$A$2:$A$1001,"&gt;="&amp;DATE($D$28,8,1),Apostas!$A$2:$A$1001,"&lt;"&amp;DATE($D$28,9,1))+SUMIFS(Apostas!$H$2:$H$1001,Apostas!$I$2:$I$1001,"red",Apostas!$A$2:$A$1001,"&gt;="&amp;DATE($D$28,8,1),Apostas!$A$2:$A$1001,"&lt;"&amp;DATE($D$28,9,1))+SUMIFS(Apostas!$H$2:$H$1001,Apostas!$I$2:$I$1001,"cashout",Apostas!$A$2:$A$1001,"&gt;="&amp;DATE($D$28,8,1),Apostas!$A$2:$A$1001,"&lt;"&amp;DATE($D$28,9,1))),0)</f>
      </c>
    </row>
    <row r="39" spans="1:5" x14ac:dyDescent="0.25">
      <c r="A39" t="s">
        <v>72</v>
      </c>
      <c r="B39">
        <f>COUNTIFS(Apostas!$A$2:$A$1001,"&gt;="&amp;DATE($D$28,9,1),Apostas!$A$2:$A$1001,"&lt;"&amp;DATE($D$28,10,1),Apostas!$I$2:$I$1001,"&lt;&gt;")</f>
      </c>
      <c r="C39" s="5">
        <f>SUMIFS(Apostas!$J$2:$J$1001,Apostas!$A$2:$A$1001,"&gt;="&amp;DATE($D$28,9,1),Apostas!$A$2:$A$1001,"&lt;"&amp;DATE($D$28,10,1))</f>
      </c>
      <c r="D39" s="5">
        <f>$B$4+SUMIFS(Apostas!$J$2:$J$1001,Apostas!$A$2:$A$1001,"&lt;"&amp;DATE($D$28,10,1))</f>
      </c>
      <c r="E39" s="16">
        <f>IFERROR(C39/(SUMIFS(Apostas!$H$2:$H$1001,Apostas!$I$2:$I$1001,"green",Apostas!$A$2:$A$1001,"&gt;="&amp;DATE($D$28,9,1),Apostas!$A$2:$A$1001,"&lt;"&amp;DATE($D$28,10,1))+SUMIFS(Apostas!$H$2:$H$1001,Apostas!$I$2:$I$1001,"red",Apostas!$A$2:$A$1001,"&gt;="&amp;DATE($D$28,9,1),Apostas!$A$2:$A$1001,"&lt;"&amp;DATE($D$28,10,1))+SUMIFS(Apostas!$H$2:$H$1001,Apostas!$I$2:$I$1001,"cashout",Apostas!$A$2:$A$1001,"&gt;="&amp;DATE($D$28,9,1),Apostas!$A$2:$A$1001,"&lt;"&amp;DATE($D$28,10,1))),0)</f>
      </c>
    </row>
    <row r="40" spans="1:5" x14ac:dyDescent="0.25">
      <c r="A40" s="19" t="s">
        <v>73</v>
      </c>
      <c r="B40" s="19">
        <f>COUNTIFS(Apostas!$A$2:$A$1001,"&gt;="&amp;DATE($D$28,10,1),Apostas!$A$2:$A$1001,"&lt;"&amp;DATE($D$28,11,1),Apostas!$I$2:$I$1001,"&lt;&gt;")</f>
      </c>
      <c r="C40" s="20">
        <f>SUMIFS(Apostas!$J$2:$J$1001,Apostas!$A$2:$A$1001,"&gt;="&amp;DATE($D$28,10,1),Apostas!$A$2:$A$1001,"&lt;"&amp;DATE($D$28,11,1))</f>
      </c>
      <c r="D40" s="20">
        <f>$B$4+SUMIFS(Apostas!$J$2:$J$1001,Apostas!$A$2:$A$1001,"&lt;"&amp;DATE($D$28,11,1))</f>
      </c>
      <c r="E40" s="21">
        <f>IFERROR(C40/(SUMIFS(Apostas!$H$2:$H$1001,Apostas!$I$2:$I$1001,"green",Apostas!$A$2:$A$1001,"&gt;="&amp;DATE($D$28,10,1),Apostas!$A$2:$A$1001,"&lt;"&amp;DATE($D$28,11,1))+SUMIFS(Apostas!$H$2:$H$1001,Apostas!$I$2:$I$1001,"red",Apostas!$A$2:$A$1001,"&gt;="&amp;DATE($D$28,10,1),Apostas!$A$2:$A$1001,"&lt;"&amp;DATE($D$28,11,1))+SUMIFS(Apostas!$H$2:$H$1001,Apostas!$I$2:$I$1001,"cashout",Apostas!$A$2:$A$1001,"&gt;="&amp;DATE($D$28,10,1),Apostas!$A$2:$A$1001,"&lt;"&amp;DATE($D$28,11,1))),0)</f>
      </c>
    </row>
    <row r="41" spans="1:5" x14ac:dyDescent="0.25">
      <c r="A41" t="s">
        <v>74</v>
      </c>
      <c r="B41">
        <f>COUNTIFS(Apostas!$A$2:$A$1001,"&gt;="&amp;DATE($D$28,11,1),Apostas!$A$2:$A$1001,"&lt;"&amp;DATE($D$28,12,1),Apostas!$I$2:$I$1001,"&lt;&gt;")</f>
      </c>
      <c r="C41" s="5">
        <f>SUMIFS(Apostas!$J$2:$J$1001,Apostas!$A$2:$A$1001,"&gt;="&amp;DATE($D$28,11,1),Apostas!$A$2:$A$1001,"&lt;"&amp;DATE($D$28,12,1))</f>
      </c>
      <c r="D41" s="5">
        <f>$B$4+SUMIFS(Apostas!$J$2:$J$1001,Apostas!$A$2:$A$1001,"&lt;"&amp;DATE($D$28,12,1))</f>
      </c>
      <c r="E41" s="16">
        <f>IFERROR(C41/(SUMIFS(Apostas!$H$2:$H$1001,Apostas!$I$2:$I$1001,"green",Apostas!$A$2:$A$1001,"&gt;="&amp;DATE($D$28,11,1),Apostas!$A$2:$A$1001,"&lt;"&amp;DATE($D$28,12,1))+SUMIFS(Apostas!$H$2:$H$1001,Apostas!$I$2:$I$1001,"red",Apostas!$A$2:$A$1001,"&gt;="&amp;DATE($D$28,11,1),Apostas!$A$2:$A$1001,"&lt;"&amp;DATE($D$28,12,1))+SUMIFS(Apostas!$H$2:$H$1001,Apostas!$I$2:$I$1001,"cashout",Apostas!$A$2:$A$1001,"&gt;="&amp;DATE($D$28,11,1),Apostas!$A$2:$A$1001,"&lt;"&amp;DATE($D$28,12,1))),0)</f>
      </c>
    </row>
    <row r="42" spans="1:5" x14ac:dyDescent="0.25">
      <c r="A42" s="19" t="s">
        <v>75</v>
      </c>
      <c r="B42" s="19">
        <f>COUNTIFS(Apostas!$A$2:$A$1001,"&gt;="&amp;DATE($D$28,12,1),Apostas!$A$2:$A$1001,"&lt;"&amp;DATE($D$28,13,1),Apostas!$I$2:$I$1001,"&lt;&gt;")</f>
      </c>
      <c r="C42" s="20">
        <f>SUMIFS(Apostas!$J$2:$J$1001,Apostas!$A$2:$A$1001,"&gt;="&amp;DATE($D$28,12,1),Apostas!$A$2:$A$1001,"&lt;"&amp;DATE($D$28,13,1))</f>
      </c>
      <c r="D42" s="20">
        <f>$B$4+SUMIFS(Apostas!$J$2:$J$1001,Apostas!$A$2:$A$1001,"&lt;"&amp;DATE($D$28,13,1))</f>
      </c>
      <c r="E42" s="21">
        <f>IFERROR(C42/(SUMIFS(Apostas!$H$2:$H$1001,Apostas!$I$2:$I$1001,"green",Apostas!$A$2:$A$1001,"&gt;="&amp;DATE($D$28,12,1),Apostas!$A$2:$A$1001,"&lt;"&amp;DATE($D$28,13,1))+SUMIFS(Apostas!$H$2:$H$1001,Apostas!$I$2:$I$1001,"red",Apostas!$A$2:$A$1001,"&gt;="&amp;DATE($D$28,12,1),Apostas!$A$2:$A$1001,"&lt;"&amp;DATE($D$28,13,1))+SUMIFS(Apostas!$H$2:$H$1001,Apostas!$I$2:$I$1001,"cashout",Apostas!$A$2:$A$1001,"&gt;="&amp;DATE($D$28,12,1),Apostas!$A$2:$A$1001,"&lt;"&amp;DATE($D$28,13,1))),0)</f>
      </c>
    </row>
  </sheetData>
  <conditionalFormatting sqref="B7:B9">
    <cfRule type="cellIs" dxfId="2" priority="1" operator="greaterThan">
      <formula>0</formula>
    </cfRule>
    <cfRule type="cellIs" dxfId="3" priority="2" operator="lessThan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FormatPr defaultRowHeight="15" outlineLevelRow="0" outlineLevelCol="0" x14ac:dyDescent="55"/>
  <cols>
    <col min="1" max="1" width="110" customWidth="1"/>
  </cols>
  <sheetData>
    <row r="1" spans="1:1" x14ac:dyDescent="0.25">
      <c r="A1" s="22" t="s">
        <v>76</v>
      </c>
    </row>
    <row r="2" spans="1:1" x14ac:dyDescent="0.25">
      <c r="A2" s="23" t="s">
        <v>77</v>
      </c>
    </row>
    <row r="3" spans="1:1" x14ac:dyDescent="0.25">
      <c r="A3" s="24" t="s">
        <v>78</v>
      </c>
    </row>
    <row r="4" spans="1:1" x14ac:dyDescent="0.25">
      <c r="A4" s="24" t="s">
        <v>79</v>
      </c>
    </row>
    <row r="5" spans="1:1" x14ac:dyDescent="0.25">
      <c r="A5" s="24" t="s">
        <v>80</v>
      </c>
    </row>
    <row r="6" spans="1:1" x14ac:dyDescent="0.25">
      <c r="A6" s="24" t="s">
        <v>81</v>
      </c>
    </row>
    <row r="7" spans="1:1" x14ac:dyDescent="0.25">
      <c r="A7" s="24" t="s">
        <v>82</v>
      </c>
    </row>
    <row r="8" spans="1:1" x14ac:dyDescent="0.25">
      <c r="A8" s="24" t="s">
        <v>83</v>
      </c>
    </row>
    <row r="9" spans="1:1" x14ac:dyDescent="0.25">
      <c r="A9" s="24" t="s">
        <v>78</v>
      </c>
    </row>
    <row r="10" spans="1:1" x14ac:dyDescent="0.25">
      <c r="A10" s="25" t="s">
        <v>84</v>
      </c>
    </row>
    <row r="11" spans="1:1" x14ac:dyDescent="0.25">
      <c r="A11" s="24" t="s">
        <v>85</v>
      </c>
    </row>
    <row r="12" spans="1:1" x14ac:dyDescent="0.25">
      <c r="A12" s="24" t="s">
        <v>86</v>
      </c>
    </row>
    <row r="13" spans="1:1" x14ac:dyDescent="0.25">
      <c r="A13" s="24" t="s">
        <v>87</v>
      </c>
    </row>
    <row r="14" spans="1:1" x14ac:dyDescent="0.25">
      <c r="A14" s="24" t="s">
        <v>78</v>
      </c>
    </row>
    <row r="15" spans="1:1" x14ac:dyDescent="0.25">
      <c r="A15" s="25" t="s">
        <v>88</v>
      </c>
    </row>
    <row r="16" spans="1:1" x14ac:dyDescent="0.25">
      <c r="A16" s="24" t="s">
        <v>89</v>
      </c>
    </row>
    <row r="17" spans="1:1" x14ac:dyDescent="0.25">
      <c r="A17" s="24" t="s">
        <v>90</v>
      </c>
    </row>
    <row r="18" spans="1:1" x14ac:dyDescent="0.25">
      <c r="A18" s="26" t="s">
        <v>91</v>
      </c>
    </row>
    <row r="19" spans="1:1" x14ac:dyDescent="0.25">
      <c r="A19" s="24" t="s">
        <v>78</v>
      </c>
    </row>
    <row r="20" spans="1:1" x14ac:dyDescent="0.25">
      <c r="A20" s="23" t="s">
        <v>92</v>
      </c>
    </row>
  </sheetData>
  <hyperlinks>
    <hyperlink ref="A18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Apostas</vt:lpstr>
      <vt:lpstr>Resumo</vt:lpstr>
      <vt:lpstr>Como usar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BetAudit</dc:creator>
  <dc:title>Planilha de apostas esportivas — BetAudit</dc:title>
  <dc:subject/>
  <dc:description/>
  <cp:keywords/>
  <cp:category/>
  <cp:lastModifiedBy>Unknown</cp:lastModifiedBy>
  <dcterms:created xsi:type="dcterms:W3CDTF">2026-10-02T00:00:00Z</dcterms:created>
  <dcterms:modified xsi:type="dcterms:W3CDTF">2026-10-03T01:36:15Z</dcterms:modified>
</cp:coreProperties>
</file>